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<sst xmlns="http://schemas.openxmlformats.org/spreadsheetml/2006/main" count="2150" uniqueCount="405">
  <si>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</si>
  <si>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</si>
  <si>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</si>
  <si>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</si>
  <si>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</si>
  <si>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</si>
  <si>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</si>
  <si>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</si>
  <si>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</si>
  <si>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</si>
  <si>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</si>
  <si>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</si>
  <si>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</si>
  <si>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</si>
  <si>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</si>
  <si>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</si>
  <si>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</si>
  <si>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</si>
  <si>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</si>
  <si>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</si>
  <si>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</si>
  <si>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</si>
  <si>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</si>
  <si>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</si>
  <si>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</si>
  <si>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</si>
  <si>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</si>
  <si>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</si>
  <si>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</si>
  <si>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</si>
  <si>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</si>
  <si>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</si>
  <si>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</si>
  <si>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</si>
  <si>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</si>
  <si>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</si>
  <si>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</si>
  <si>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</si>
  <si>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</si>
  <si>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</si>
  <si>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</si>
  <si>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</si>
  <si>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</si>
  <si>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</si>
  <si>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</si>
  <si>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</si>
  <si>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</si>
  <si>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</si>
  <si>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</si>
  <si>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</si>
  <si>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</si>
  <si>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</si>
  <si>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</si>
  <si>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</si>
  <si>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</si>
  <si>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</si>
  <si>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</si>
  <si>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</si>
  <si>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</si>
  <si>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</si>
  <si>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</si>
  <si>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</si>
  <si>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</si>
  <si>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</si>
  <si>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</si>
  <si>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</si>
  <si>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</si>
  <si>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</si>
  <si>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</si>
  <si>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</si>
  <si>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</si>
  <si>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</si>
  <si>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</si>
  <si>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</si>
  <si>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</si>
  <si>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</si>
  <si>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</si>
  <si>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</si>
  <si>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</si>
  <si>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</si>
  <si>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</si>
  <si>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</si>
  <si>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</si>
  <si>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</si>
  <si>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</si>
  <si>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</si>
  <si>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</si>
  <si>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</si>
  <si>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</si>
  <si>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</si>
  <si>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</si>
  <si>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</si>
  <si>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</si>
  <si>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</si>
  <si>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</si>
  <si>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</si>
  <si>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</si>
  <si>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</si>
  <si>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</si>
  <si>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</si>
  <si>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</si>
  <si>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</si>
  <si>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</si>
  <si>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</si>
  <si>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</si>
  <si>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</si>
  <si>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</si>
  <si>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</si>
  <si>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</si>
  <si>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</si>
  <si>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</si>
  <si>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</si>
  <si>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</si>
  <si>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</si>
  <si>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</si>
  <si>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</si>
  <si>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</si>
  <si>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</si>
  <si>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</si>
  <si>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</si>
  <si>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</si>
  <si>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</si>
  <si>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</si>
  <si>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</si>
  <si>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</si>
  <si>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</si>
  <si>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</si>
  <si>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</si>
  <si>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</si>
  <si>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</si>
  <si>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</si>
  <si>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</si>
  <si>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</si>
  <si>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</si>
  <si>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</si>
  <si>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</si>
  <si>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</si>
  <si>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</si>
  <si>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</si>
  <si>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</si>
  <si>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</si>
  <si>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</si>
  <si>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</si>
  <si>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</si>
  <si>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</si>
  <si>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</si>
  <si>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</si>
  <si>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</si>
  <si>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</si>
  <si>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</si>
  <si>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</si>
  <si>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</si>
  <si>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</si>
  <si>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</si>
  <si>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</si>
  <si>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</si>
  <si>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</si>
  <si>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</si>
  <si>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</si>
  <si>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</si>
  <si>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</si>
  <si>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</si>
  <si>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</si>
  <si>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</si>
  <si>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</si>
  <si>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</si>
  <si>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</si>
  <si>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</si>
  <si>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</si>
  <si>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</si>
  <si>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</si>
  <si>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</si>
  <si>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</si>
  <si>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</si>
  <si>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</si>
  <si>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</si>
  <si>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</si>
  <si>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</si>
  <si>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</si>
  <si>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</si>
  <si>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</si>
  <si>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</si>
  <si>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</si>
  <si>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</si>
  <si>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</si>
  <si>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</si>
  <si>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</si>
  <si>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</si>
  <si>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</si>
  <si>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</si>
  <si>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</si>
  <si>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</si>
  <si>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</si>
  <si>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</si>
  <si>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</si>
  <si>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</si>
  <si>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</si>
  <si>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</si>
  <si>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</si>
  <si>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</si>
  <si>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</si>
  <si>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</si>
  <si>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</si>
  <si>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</si>
  <si>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</si>
  <si>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</si>
  <si>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</si>
  <si>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</si>
  <si>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</si>
  <si>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</si>
  <si>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</si>
  <si>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</si>
  <si>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</si>
  <si>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</si>
  <si>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</si>
  <si>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</si>
  <si>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</si>
  <si>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</si>
  <si>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</si>
  <si>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</si>
  <si>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</si>
  <si>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</si>
  <si>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</si>
  <si>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</si>
  <si>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</si>
  <si>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</si>
  <si>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</si>
  <si>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</si>
  <si>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</si>
  <si>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</si>
  <si>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</si>
  <si>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</si>
  <si>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</si>
  <si>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</si>
  <si>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</si>
  <si>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</si>
  <si>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</si>
  <si>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</si>
  <si>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</si>
  <si>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</si>
  <si>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</si>
  <si>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</si>
  <si>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</si>
  <si>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</si>
  <si>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</si>
  <si>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</si>
  <si>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</si>
  <si>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</si>
  <si>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</si>
  <si>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</si>
  <si>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</si>
  <si>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</si>
  <si>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</si>
  <si>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</si>
  <si>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</si>
  <si>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</si>
  <si>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</si>
  <si>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</si>
  <si>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</si>
  <si>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</si>
  <si>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</si>
  <si>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</si>
  <si>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</si>
  <si>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</si>
  <si>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</si>
  <si>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</si>
  <si>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</si>
  <si>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</si>
  <si>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</si>
  <si>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</si>
  <si>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</si>
  <si>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</si>
  <si>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</si>
  <si>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</si>
  <si>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</si>
  <si>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</si>
  <si>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</si>
  <si>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</si>
  <si>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</si>
  <si>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</si>
  <si>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</si>
  <si>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</si>
  <si>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</si>
  <si>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</si>
  <si>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</si>
  <si>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</si>
  <si>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</si>
  <si>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</si>
  <si>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</si>
  <si>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</si>
  <si>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</si>
  <si>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</si>
  <si>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</si>
  <si>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</si>
  <si>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</si>
  <si>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</si>
  <si>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</si>
  <si>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</si>
  <si>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</si>
  <si>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</si>
  <si>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</si>
  <si>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</si>
  <si>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</si>
  <si>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</si>
  <si>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</si>
  <si>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</si>
  <si>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</si>
  <si>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</si>
  <si>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</si>
  <si>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</si>
  <si>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</si>
  <si>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</si>
  <si>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</si>
  <si>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</si>
  <si>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</si>
  <si>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</si>
  <si>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</si>
  <si>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</si>
  <si>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</si>
  <si>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</si>
  <si>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</si>
  <si>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</si>
  <si>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</si>
  <si>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</si>
  <si>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</si>
  <si>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</si>
  <si>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</si>
  <si>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</si>
  <si>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</si>
  <si>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</si>
  <si>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</si>
  <si>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</si>
  <si>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</si>
  <si>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</si>
  <si>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</si>
  <si>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</si>
  <si>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</si>
  <si>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</si>
  <si>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</si>
  <si>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</si>
  <si>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</si>
  <si>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</si>
  <si>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</si>
  <si>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</si>
  <si>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</si>
  <si>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</si>
  <si>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</si>
  <si>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</si>
  <si>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</si>
  <si>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</si>
  <si>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</si>
  <si>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</si>
  <si>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</si>
  <si>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</si>
  <si>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</si>
  <si>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</si>
  <si>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</si>
  <si>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</si>
  <si>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</si>
  <si>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</si>
  <si>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</si>
  <si>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</si>
  <si>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</si>
  <si>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</si>
  <si>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</si>
  <si>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</si>
  <si>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</si>
  <si>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</si>
  <si>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</si>
  <si>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</si>
  <si>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</si>
  <si>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</si>
  <si>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</si>
  <si>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</si>
  <si>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</si>
  <si>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</si>
  <si>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</si>
  <si>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</si>
  <si>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</si>
  <si>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</si>
  <si>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</si>
  <si>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</si>
  <si>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</si>
  <si>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</si>
  <si>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</si>
  <si>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</si>
  <si>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</si>
  <si>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</si>
  <si>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</si>
  <si>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</si>
  <si>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</si>
  <si>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</si>
  <si>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</si>
  <si>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</si>
  <si>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</si>
  <si>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</si>
  <si>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</si>
  <si>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</si>
  <si>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</si>
  <si>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</si>
  <si>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2026年韶关泷珀灰、渣年度出库表</t>
  </si>
  <si>
    <t>2026年湖南良田灰、渣年度出库表</t>
  </si>
  <si>
    <t>2026年广东智鼎灰、渣、石膏年度出库表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</si>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</sst>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5" customWidth="1"/>
    <col min="2" max="2" width="12" style="265" customWidth="1"/>
    <col min="3" max="3" width="9.25833333333333" style="265" customWidth="1"/>
    <col min="4" max="4" width="13.3833333333333" style="265" customWidth="1"/>
    <col min="5" max="5" width="9.88333333333333" style="265" customWidth="1"/>
    <col min="6" max="6" width="13" style="265" customWidth="1"/>
    <col min="7" max="7" width="9.63333333333333" style="265" customWidth="1"/>
    <col min="8" max="8" width="13.3833333333333" style="265" customWidth="1"/>
    <col min="9" max="9" width="10.8833333333333" style="265" customWidth="1"/>
    <col min="10" max="10" width="13.8833333333333" style="265" customWidth="1"/>
    <col min="11" max="11" width="10" style="265" customWidth="1"/>
    <col min="12" max="12" width="17.5" style="265" customWidth="1"/>
    <col min="13" max="13" width="9.88333333333333" style="265" customWidth="1"/>
    <col min="14" max="14" width="13.5" style="265" customWidth="1"/>
    <col min="15" max="15" width="10.3833333333333" style="265" customWidth="1"/>
    <col min="16" max="16" width="13.3833333333333" style="265" customWidth="1"/>
    <col min="17" max="17" width="10" style="265" customWidth="1"/>
    <col min="18" max="18" width="13.1333333333333" style="265" customWidth="1"/>
    <col min="19" max="19" width="10.6333333333333" style="265" customWidth="1"/>
    <col min="20" max="20" width="14.8833333333333" style="265" customWidth="1"/>
    <col min="21" max="21" width="10.6333333333333" style="265" customWidth="1"/>
    <col min="22" max="22" width="17.2583333333333" style="265" customWidth="1"/>
    <col min="23" max="23" width="12.8833333333333" style="265" customWidth="1"/>
    <col min="24" max="24" width="19" style="265" customWidth="1"/>
    <col min="25" max="25" width="9.63333333333333" style="265" customWidth="1"/>
    <col min="26" max="26" width="14.6333333333333" style="265" customWidth="1"/>
    <col min="27" max="27" width="9.63333333333333" style="265" customWidth="1"/>
    <col min="28" max="28" width="14.1333333333333" style="265" customWidth="1"/>
    <col min="29" max="29" width="10" style="265" customWidth="1"/>
    <col min="30" max="30" width="18.2583333333333" style="265" customWidth="1"/>
    <col min="31" max="31" width="9" style="265"/>
    <col min="32" max="32" width="13.2583333333333" style="265" customWidth="1"/>
    <col min="33" max="33" width="10.8833333333333" style="265" customWidth="1"/>
    <col min="34" max="34" width="14.6333333333333" style="265" customWidth="1"/>
    <col min="35" max="35" width="12" style="265" customWidth="1"/>
    <col min="36" max="36" width="17.2583333333333" style="265" customWidth="1"/>
    <col min="37" max="37" width="11.2583333333333" style="265" customWidth="1"/>
    <col min="38" max="38" width="14.2583333333333" style="265" customWidth="1"/>
    <col min="39" max="39" width="9.13333333333333" style="265" customWidth="1"/>
    <col min="40" max="40" width="13.3833333333333" style="265" customWidth="1"/>
    <col min="41" max="41" width="11.2583333333333" style="265" customWidth="1"/>
    <col min="42" max="42" width="17.6333333333333" style="265" customWidth="1"/>
    <col min="43" max="43" width="10.5" style="265" customWidth="1"/>
    <col min="44" max="44" width="13.6333333333333" style="265" customWidth="1"/>
    <col min="45" max="45" width="10" style="265" customWidth="1"/>
    <col min="46" max="46" width="14" style="265" customWidth="1"/>
    <col min="47" max="47" width="9" style="265"/>
    <col min="48" max="48" width="12.7583333333333" style="265" customWidth="1"/>
    <col min="49" max="49" width="10.3833333333333" style="265" customWidth="1"/>
    <col min="50" max="50" width="13.1333333333333" style="265" customWidth="1"/>
    <col min="51" max="51" width="9" style="265"/>
    <col min="52" max="52" width="11.6333333333333" style="265"/>
    <col min="53" max="16384" width="9" style="265"/>
  </cols>
  <sheetData>
    <row r="1" ht="48" customHeight="1" spans="1:29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7"/>
      <c r="P1" s="267"/>
      <c r="Q1" s="267"/>
      <c r="R1" s="267"/>
      <c r="S1" s="267"/>
    </row>
    <row r="2" ht="20.25" customHeight="1" spans="1:29">
      <c r="A2" s="268" t="s">
        <v>1</v>
      </c>
      <c r="B2" s="269" t="s">
        <v>2</v>
      </c>
      <c r="C2" s="268" t="s">
        <v>3</v>
      </c>
      <c r="D2" s="270"/>
      <c r="E2" s="271" t="s">
        <v>4</v>
      </c>
      <c r="F2" s="269"/>
      <c r="G2" s="268" t="s">
        <v>5</v>
      </c>
      <c r="H2" s="270"/>
      <c r="I2" s="272" t="s">
        <v>6</v>
      </c>
      <c r="J2" s="272"/>
      <c r="K2" s="273" t="s">
        <v>7</v>
      </c>
      <c r="L2" s="274"/>
      <c r="M2" s="273" t="s">
        <v>8</v>
      </c>
      <c r="N2" s="274"/>
      <c r="O2" s="275"/>
      <c r="P2" s="276"/>
      <c r="Q2" s="276"/>
      <c r="R2" s="276"/>
      <c r="S2" s="276"/>
    </row>
    <row r="3" ht="21" customHeight="1" spans="1:29">
      <c r="A3" s="277"/>
      <c r="B3" s="278"/>
      <c r="C3" s="277" t="s">
        <v>9</v>
      </c>
      <c r="D3" s="279" t="s">
        <v>10</v>
      </c>
      <c r="E3" s="280" t="s">
        <v>9</v>
      </c>
      <c r="F3" s="278" t="s">
        <v>10</v>
      </c>
      <c r="G3" s="277" t="s">
        <v>9</v>
      </c>
      <c r="H3" s="279" t="s">
        <v>10</v>
      </c>
      <c r="I3" s="281" t="s">
        <v>9</v>
      </c>
      <c r="J3" s="278" t="s">
        <v>10</v>
      </c>
      <c r="K3" s="282" t="s">
        <v>9</v>
      </c>
      <c r="L3" s="279" t="s">
        <v>10</v>
      </c>
      <c r="M3" s="282" t="s">
        <v>9</v>
      </c>
      <c r="N3" s="279" t="s">
        <v>10</v>
      </c>
      <c r="O3" s="275"/>
      <c r="P3" s="276"/>
      <c r="Q3" s="276"/>
      <c r="R3" s="276"/>
      <c r="S3" s="276"/>
    </row>
    <row r="4" customHeight="1" spans="1:29">
      <c r="A4" s="268">
        <v>1</v>
      </c>
      <c r="B4" s="283">
        <v>42978</v>
      </c>
      <c r="C4" s="268" t="s">
        <v>11</v>
      </c>
      <c r="D4" s="270" t="s">
        <v>11</v>
      </c>
      <c r="E4" s="271" t="s">
        <v>11</v>
      </c>
      <c r="F4" s="269" t="s">
        <v>11</v>
      </c>
      <c r="G4" s="268" t="s">
        <v>11</v>
      </c>
      <c r="H4" s="270" t="s">
        <v>11</v>
      </c>
      <c r="I4" s="272" t="s">
        <v>11</v>
      </c>
      <c r="J4" s="269" t="s">
        <v>11</v>
      </c>
      <c r="K4" s="273" t="s">
        <v>11</v>
      </c>
      <c r="L4" s="270" t="s">
        <v>11</v>
      </c>
      <c r="M4" s="273">
        <v>11</v>
      </c>
      <c r="N4" s="270">
        <v>220</v>
      </c>
      <c r="O4" s="275"/>
      <c r="P4" s="276"/>
      <c r="Q4" s="276"/>
      <c r="R4" s="276"/>
      <c r="S4" s="276"/>
    </row>
    <row r="5" customHeight="1" spans="1:29">
      <c r="A5" s="284">
        <v>2</v>
      </c>
      <c r="B5" s="283">
        <v>42979</v>
      </c>
      <c r="C5" s="284">
        <v>315</v>
      </c>
      <c r="D5" s="285">
        <v>9408.54</v>
      </c>
      <c r="E5" s="286">
        <v>115</v>
      </c>
      <c r="F5" s="287">
        <v>5816.27</v>
      </c>
      <c r="G5" s="284">
        <v>19</v>
      </c>
      <c r="H5" s="285">
        <v>804.65</v>
      </c>
      <c r="I5" s="288">
        <v>5</v>
      </c>
      <c r="J5" s="287">
        <v>234.05</v>
      </c>
      <c r="K5" s="289">
        <v>11</v>
      </c>
      <c r="L5" s="285">
        <v>558.5</v>
      </c>
      <c r="M5" s="289">
        <v>40</v>
      </c>
      <c r="N5" s="285">
        <v>858</v>
      </c>
      <c r="O5" s="275"/>
      <c r="P5" s="276"/>
      <c r="Q5" s="276"/>
      <c r="R5" s="276"/>
      <c r="S5" s="276"/>
    </row>
    <row r="6" customHeight="1" spans="1:29">
      <c r="A6" s="284">
        <v>3</v>
      </c>
      <c r="B6" s="283">
        <v>43009</v>
      </c>
      <c r="C6" s="290">
        <v>230</v>
      </c>
      <c r="D6" s="291">
        <v>6980.8</v>
      </c>
      <c r="E6" s="292">
        <v>75</v>
      </c>
      <c r="F6" s="293">
        <v>3823.9</v>
      </c>
      <c r="G6" s="290">
        <v>26</v>
      </c>
      <c r="H6" s="291">
        <v>916.45</v>
      </c>
      <c r="I6" s="294">
        <v>5</v>
      </c>
      <c r="J6" s="293">
        <v>273.2</v>
      </c>
      <c r="K6" s="295">
        <v>9</v>
      </c>
      <c r="L6" s="291">
        <v>435.4</v>
      </c>
      <c r="M6" s="295">
        <v>68</v>
      </c>
      <c r="N6" s="291">
        <v>1005</v>
      </c>
      <c r="O6" s="275"/>
      <c r="P6" s="276"/>
      <c r="Q6" s="276"/>
      <c r="R6" s="276"/>
      <c r="S6" s="296"/>
    </row>
    <row r="7" customHeight="1" spans="1:29">
      <c r="A7" s="284">
        <v>4</v>
      </c>
      <c r="B7" s="297">
        <v>43040</v>
      </c>
      <c r="C7" s="290">
        <v>719</v>
      </c>
      <c r="D7" s="291">
        <v>22319.15</v>
      </c>
      <c r="E7" s="292">
        <v>430</v>
      </c>
      <c r="F7" s="293">
        <v>19614.8</v>
      </c>
      <c r="G7" s="290">
        <v>29</v>
      </c>
      <c r="H7" s="291">
        <v>1622.35</v>
      </c>
      <c r="I7" s="294">
        <v>10</v>
      </c>
      <c r="J7" s="293">
        <v>607.2</v>
      </c>
      <c r="K7" s="295">
        <v>28</v>
      </c>
      <c r="L7" s="291">
        <v>1574.45</v>
      </c>
      <c r="M7" s="295">
        <v>22</v>
      </c>
      <c r="N7" s="291">
        <v>317</v>
      </c>
      <c r="O7" s="275"/>
      <c r="P7" s="276"/>
      <c r="Q7" s="276"/>
      <c r="R7" s="276"/>
      <c r="S7" s="276"/>
    </row>
    <row r="8" customHeight="1" spans="1:29">
      <c r="A8" s="284">
        <v>5</v>
      </c>
      <c r="B8" s="297">
        <v>43070</v>
      </c>
      <c r="C8" s="290">
        <v>968</v>
      </c>
      <c r="D8" s="291">
        <v>32673.65</v>
      </c>
      <c r="E8" s="290">
        <v>548</v>
      </c>
      <c r="F8" s="291">
        <v>24006.35</v>
      </c>
      <c r="G8" s="290">
        <v>89</v>
      </c>
      <c r="H8" s="291">
        <v>4138.55</v>
      </c>
      <c r="I8" s="294">
        <v>8</v>
      </c>
      <c r="J8" s="293">
        <v>521.55</v>
      </c>
      <c r="K8" s="295">
        <v>33</v>
      </c>
      <c r="L8" s="291">
        <v>1827.65</v>
      </c>
      <c r="M8" s="295">
        <v>2</v>
      </c>
      <c r="N8" s="291">
        <v>30</v>
      </c>
      <c r="O8" s="275"/>
      <c r="P8" s="276"/>
      <c r="Q8" s="276"/>
      <c r="R8" s="276"/>
      <c r="S8" s="276"/>
    </row>
    <row r="9" customHeight="1" spans="1:29">
      <c r="A9" s="277">
        <v>6</v>
      </c>
      <c r="B9" s="278" t="s">
        <v>12</v>
      </c>
      <c r="C9" s="277">
        <f t="shared" ref="C9:L9" si="0">SUM(C5:C8)</f>
        <v>2232</v>
      </c>
      <c r="D9" s="279">
        <f t="shared" si="0"/>
        <v>71382.14</v>
      </c>
      <c r="E9" s="280">
        <f t="shared" si="0"/>
        <v>1168</v>
      </c>
      <c r="F9" s="278">
        <f t="shared" si="0"/>
        <v>53261.32</v>
      </c>
      <c r="G9" s="277">
        <f t="shared" si="0"/>
        <v>163</v>
      </c>
      <c r="H9" s="298">
        <f t="shared" si="0"/>
        <v>7482</v>
      </c>
      <c r="I9" s="281">
        <f t="shared" si="0"/>
        <v>28</v>
      </c>
      <c r="J9" s="278">
        <f t="shared" si="0"/>
        <v>1636</v>
      </c>
      <c r="K9" s="282">
        <f t="shared" si="0"/>
        <v>81</v>
      </c>
      <c r="L9" s="298">
        <f t="shared" si="0"/>
        <v>4396</v>
      </c>
      <c r="M9" s="282">
        <f>SUM(M4:M8)</f>
        <v>143</v>
      </c>
      <c r="N9" s="279">
        <f>SUM(N4:N8)</f>
        <v>2430</v>
      </c>
      <c r="O9" s="275"/>
      <c r="P9" s="276"/>
      <c r="Q9" s="276"/>
      <c r="R9" s="276"/>
      <c r="S9" s="276"/>
    </row>
    <row r="10" customHeight="1" spans="1:29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76"/>
      <c r="P10" s="276"/>
      <c r="Q10" s="276"/>
      <c r="R10" s="276"/>
      <c r="S10" s="276"/>
    </row>
    <row r="11" ht="54.75" customHeight="1" spans="1:29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</row>
    <row r="12" ht="21" customHeight="1" spans="1:29">
      <c r="A12" s="268" t="s">
        <v>1</v>
      </c>
      <c r="B12" s="269" t="s">
        <v>2</v>
      </c>
      <c r="C12" s="268" t="s">
        <v>14</v>
      </c>
      <c r="D12" s="270"/>
      <c r="E12" s="273" t="s">
        <v>15</v>
      </c>
      <c r="F12" s="274"/>
      <c r="G12" s="273" t="s">
        <v>16</v>
      </c>
      <c r="H12" s="274"/>
      <c r="I12" s="273" t="s">
        <v>17</v>
      </c>
      <c r="J12" s="274"/>
      <c r="K12" s="300" t="s">
        <v>3</v>
      </c>
      <c r="L12" s="301"/>
      <c r="M12" s="273" t="s">
        <v>18</v>
      </c>
      <c r="N12" s="274"/>
      <c r="O12" s="273" t="s">
        <v>19</v>
      </c>
      <c r="P12" s="274"/>
      <c r="Q12" s="271" t="s">
        <v>20</v>
      </c>
      <c r="R12" s="269"/>
      <c r="S12" s="300" t="s">
        <v>4</v>
      </c>
      <c r="T12" s="301"/>
      <c r="U12" s="273" t="s">
        <v>5</v>
      </c>
      <c r="V12" s="274"/>
      <c r="W12" s="273" t="s">
        <v>6</v>
      </c>
      <c r="X12" s="274"/>
      <c r="Y12" s="273" t="s">
        <v>7</v>
      </c>
      <c r="Z12" s="274"/>
      <c r="AA12" s="273" t="s">
        <v>8</v>
      </c>
      <c r="AB12" s="274"/>
      <c r="AC12" s="302" t="s">
        <v>21</v>
      </c>
    </row>
    <row r="13" ht="21" customHeight="1" spans="1:29">
      <c r="A13" s="277"/>
      <c r="B13" s="278"/>
      <c r="C13" s="277" t="s">
        <v>9</v>
      </c>
      <c r="D13" s="279" t="s">
        <v>10</v>
      </c>
      <c r="E13" s="277" t="s">
        <v>9</v>
      </c>
      <c r="F13" s="279" t="s">
        <v>10</v>
      </c>
      <c r="G13" s="277" t="s">
        <v>9</v>
      </c>
      <c r="H13" s="279" t="s">
        <v>10</v>
      </c>
      <c r="I13" s="277" t="s">
        <v>9</v>
      </c>
      <c r="J13" s="279" t="s">
        <v>10</v>
      </c>
      <c r="K13" s="303" t="s">
        <v>22</v>
      </c>
      <c r="L13" s="304" t="s">
        <v>23</v>
      </c>
      <c r="M13" s="277" t="s">
        <v>9</v>
      </c>
      <c r="N13" s="279" t="s">
        <v>10</v>
      </c>
      <c r="O13" s="277" t="s">
        <v>9</v>
      </c>
      <c r="P13" s="279" t="s">
        <v>10</v>
      </c>
      <c r="Q13" s="280" t="s">
        <v>9</v>
      </c>
      <c r="R13" s="278" t="s">
        <v>10</v>
      </c>
      <c r="S13" s="303" t="s">
        <v>22</v>
      </c>
      <c r="T13" s="304" t="s">
        <v>23</v>
      </c>
      <c r="U13" s="277" t="s">
        <v>9</v>
      </c>
      <c r="V13" s="279" t="s">
        <v>10</v>
      </c>
      <c r="W13" s="281" t="s">
        <v>9</v>
      </c>
      <c r="X13" s="278" t="s">
        <v>10</v>
      </c>
      <c r="Y13" s="282" t="s">
        <v>9</v>
      </c>
      <c r="Z13" s="279" t="s">
        <v>10</v>
      </c>
      <c r="AA13" s="282" t="s">
        <v>9</v>
      </c>
      <c r="AB13" s="279" t="s">
        <v>10</v>
      </c>
      <c r="AC13" s="305"/>
    </row>
    <row r="14" customHeight="1" spans="1:29">
      <c r="A14" s="306">
        <v>1</v>
      </c>
      <c r="B14" s="307">
        <v>43101</v>
      </c>
      <c r="C14" s="306">
        <v>400</v>
      </c>
      <c r="D14" s="308">
        <v>12305.7</v>
      </c>
      <c r="E14" s="309">
        <v>396</v>
      </c>
      <c r="F14" s="310">
        <v>12470.3</v>
      </c>
      <c r="G14" s="311">
        <v>99</v>
      </c>
      <c r="H14" s="312">
        <v>3277.9</v>
      </c>
      <c r="I14" s="309">
        <v>154</v>
      </c>
      <c r="J14" s="310">
        <v>5197.9</v>
      </c>
      <c r="K14" s="309">
        <f>C14+E14+G14+I14</f>
        <v>1049</v>
      </c>
      <c r="L14" s="310">
        <f>D14+F14+H14+J14</f>
        <v>33251.8</v>
      </c>
      <c r="M14" s="309">
        <v>262</v>
      </c>
      <c r="N14" s="313">
        <v>10287.37</v>
      </c>
      <c r="O14" s="306">
        <v>0</v>
      </c>
      <c r="P14" s="308">
        <v>0</v>
      </c>
      <c r="Q14" s="311">
        <v>280</v>
      </c>
      <c r="R14" s="312">
        <v>9959.62</v>
      </c>
      <c r="S14" s="309">
        <f>M14+O14+Q14</f>
        <v>542</v>
      </c>
      <c r="T14" s="310">
        <f>N14+P14+R14</f>
        <v>20246.99</v>
      </c>
      <c r="U14" s="306">
        <v>82</v>
      </c>
      <c r="V14" s="314">
        <v>5177.4</v>
      </c>
      <c r="W14" s="315">
        <v>6</v>
      </c>
      <c r="X14" s="316">
        <v>350.95</v>
      </c>
      <c r="Y14" s="317">
        <v>53</v>
      </c>
      <c r="Z14" s="308">
        <v>2918.2</v>
      </c>
      <c r="AA14" s="317">
        <v>0</v>
      </c>
      <c r="AB14" s="314">
        <v>0</v>
      </c>
      <c r="AC14" s="318"/>
    </row>
    <row r="15" customHeight="1" spans="1:29">
      <c r="A15" s="309">
        <v>2</v>
      </c>
      <c r="B15" s="307">
        <v>43132</v>
      </c>
      <c r="C15" s="319">
        <v>83</v>
      </c>
      <c r="D15" s="320">
        <v>2527.75</v>
      </c>
      <c r="E15" s="321">
        <v>202</v>
      </c>
      <c r="F15" s="320">
        <v>6009.75</v>
      </c>
      <c r="G15" s="321">
        <v>59</v>
      </c>
      <c r="H15" s="322">
        <v>1843.98</v>
      </c>
      <c r="I15" s="319">
        <v>236</v>
      </c>
      <c r="J15" s="320">
        <v>8011.2</v>
      </c>
      <c r="K15" s="309">
        <f t="shared" ref="K15:K25" si="1">C15+E15+G15+I15</f>
        <v>580</v>
      </c>
      <c r="L15" s="310">
        <f t="shared" ref="L15:L25" si="2">D15+F15+H15+J15</f>
        <v>18392.68</v>
      </c>
      <c r="M15" s="319">
        <v>74</v>
      </c>
      <c r="N15" s="323">
        <v>2997.65</v>
      </c>
      <c r="O15" s="319">
        <v>0</v>
      </c>
      <c r="P15" s="320">
        <v>0</v>
      </c>
      <c r="Q15" s="311">
        <v>128</v>
      </c>
      <c r="R15" s="312">
        <v>5865.3</v>
      </c>
      <c r="S15" s="309">
        <f>M15+O15+Q15</f>
        <v>202</v>
      </c>
      <c r="T15" s="310">
        <f t="shared" ref="T15:T25" si="3">N15+P15+R15</f>
        <v>8862.95</v>
      </c>
      <c r="U15" s="309">
        <v>86</v>
      </c>
      <c r="V15" s="313">
        <v>3508.05</v>
      </c>
      <c r="W15" s="324">
        <v>0</v>
      </c>
      <c r="X15" s="312">
        <v>0</v>
      </c>
      <c r="Y15" s="325">
        <v>33</v>
      </c>
      <c r="Z15" s="310">
        <v>1758.95</v>
      </c>
      <c r="AA15" s="325">
        <v>1</v>
      </c>
      <c r="AB15" s="310">
        <v>20</v>
      </c>
      <c r="AC15" s="326"/>
    </row>
    <row r="16" customHeight="1" spans="1:29">
      <c r="A16" s="309">
        <v>3</v>
      </c>
      <c r="B16" s="307">
        <v>43160</v>
      </c>
      <c r="C16" s="319">
        <v>252</v>
      </c>
      <c r="D16" s="320">
        <v>7660.4</v>
      </c>
      <c r="E16" s="319">
        <v>427</v>
      </c>
      <c r="F16" s="320">
        <v>13201.7</v>
      </c>
      <c r="G16" s="321">
        <v>323</v>
      </c>
      <c r="H16" s="322">
        <v>10057.85</v>
      </c>
      <c r="I16" s="319">
        <v>230</v>
      </c>
      <c r="J16" s="320">
        <v>7559.15</v>
      </c>
      <c r="K16" s="309">
        <f t="shared" si="1"/>
        <v>1232</v>
      </c>
      <c r="L16" s="310">
        <f t="shared" si="2"/>
        <v>38479.1</v>
      </c>
      <c r="M16" s="319">
        <v>329</v>
      </c>
      <c r="N16" s="323">
        <v>13617.93</v>
      </c>
      <c r="O16" s="319">
        <v>8</v>
      </c>
      <c r="P16" s="320">
        <v>361.7</v>
      </c>
      <c r="Q16" s="321">
        <v>335</v>
      </c>
      <c r="R16" s="322">
        <v>16099.3</v>
      </c>
      <c r="S16" s="309">
        <f>M16+O16+Q16</f>
        <v>672</v>
      </c>
      <c r="T16" s="310">
        <f t="shared" si="3"/>
        <v>30078.93</v>
      </c>
      <c r="U16" s="319">
        <v>123</v>
      </c>
      <c r="V16" s="323">
        <v>5572.65</v>
      </c>
      <c r="W16" s="327">
        <v>6</v>
      </c>
      <c r="X16" s="322">
        <v>349.4</v>
      </c>
      <c r="Y16" s="328">
        <v>61</v>
      </c>
      <c r="Z16" s="320">
        <v>3175.2</v>
      </c>
      <c r="AA16" s="328">
        <v>7</v>
      </c>
      <c r="AB16" s="320">
        <v>120</v>
      </c>
      <c r="AC16" s="326"/>
    </row>
    <row r="17" customHeight="1" spans="1:29">
      <c r="A17" s="309">
        <v>4</v>
      </c>
      <c r="B17" s="307">
        <v>43191</v>
      </c>
      <c r="C17" s="319">
        <v>480</v>
      </c>
      <c r="D17" s="320">
        <v>14804.8</v>
      </c>
      <c r="E17" s="319">
        <v>555</v>
      </c>
      <c r="F17" s="320">
        <v>17103.7</v>
      </c>
      <c r="G17" s="321">
        <v>79</v>
      </c>
      <c r="H17" s="322">
        <v>2267</v>
      </c>
      <c r="I17" s="319">
        <v>9</v>
      </c>
      <c r="J17" s="320">
        <v>318.05</v>
      </c>
      <c r="K17" s="309">
        <f t="shared" si="1"/>
        <v>1123</v>
      </c>
      <c r="L17" s="310">
        <f t="shared" si="2"/>
        <v>34493.55</v>
      </c>
      <c r="M17" s="319">
        <v>512</v>
      </c>
      <c r="N17" s="323">
        <v>20542.6</v>
      </c>
      <c r="O17" s="319">
        <v>0</v>
      </c>
      <c r="P17" s="320">
        <v>0</v>
      </c>
      <c r="Q17" s="321">
        <v>381</v>
      </c>
      <c r="R17" s="322">
        <v>18526.45</v>
      </c>
      <c r="S17" s="309">
        <f t="shared" ref="S17:S25" si="4">M17+O17+Q17</f>
        <v>893</v>
      </c>
      <c r="T17" s="310">
        <f t="shared" si="3"/>
        <v>39069.05</v>
      </c>
      <c r="U17" s="319">
        <v>131</v>
      </c>
      <c r="V17" s="323">
        <v>5595.6</v>
      </c>
      <c r="W17" s="327">
        <v>2</v>
      </c>
      <c r="X17" s="322">
        <v>103.15</v>
      </c>
      <c r="Y17" s="328">
        <v>53</v>
      </c>
      <c r="Z17" s="320">
        <v>2930.95</v>
      </c>
      <c r="AA17" s="328">
        <v>0</v>
      </c>
      <c r="AB17" s="320">
        <v>0</v>
      </c>
      <c r="AC17" s="326"/>
    </row>
    <row r="18" customHeight="1" spans="1:29">
      <c r="A18" s="309">
        <v>5</v>
      </c>
      <c r="B18" s="307">
        <v>43221</v>
      </c>
      <c r="C18" s="319">
        <v>535</v>
      </c>
      <c r="D18" s="320">
        <v>16139.35</v>
      </c>
      <c r="E18" s="319">
        <v>561</v>
      </c>
      <c r="F18" s="320">
        <v>17115.63</v>
      </c>
      <c r="G18" s="321">
        <v>0</v>
      </c>
      <c r="H18" s="322">
        <v>0</v>
      </c>
      <c r="I18" s="319">
        <v>0</v>
      </c>
      <c r="J18" s="320">
        <v>0</v>
      </c>
      <c r="K18" s="309">
        <f t="shared" si="1"/>
        <v>1096</v>
      </c>
      <c r="L18" s="310">
        <f t="shared" si="2"/>
        <v>33254.98</v>
      </c>
      <c r="M18" s="319">
        <v>541</v>
      </c>
      <c r="N18" s="323">
        <v>23755.55</v>
      </c>
      <c r="O18" s="319">
        <v>0</v>
      </c>
      <c r="P18" s="320">
        <v>0</v>
      </c>
      <c r="Q18" s="321">
        <v>352</v>
      </c>
      <c r="R18" s="322">
        <v>18575.8</v>
      </c>
      <c r="S18" s="309">
        <f t="shared" si="4"/>
        <v>893</v>
      </c>
      <c r="T18" s="310">
        <f t="shared" si="3"/>
        <v>42331.35</v>
      </c>
      <c r="U18" s="319">
        <v>75</v>
      </c>
      <c r="V18" s="323">
        <v>3826.15</v>
      </c>
      <c r="W18" s="327">
        <v>0</v>
      </c>
      <c r="X18" s="322">
        <v>0</v>
      </c>
      <c r="Y18" s="328">
        <v>48</v>
      </c>
      <c r="Z18" s="320">
        <v>2558.35</v>
      </c>
      <c r="AA18" s="328">
        <v>4</v>
      </c>
      <c r="AB18" s="320">
        <v>85</v>
      </c>
      <c r="AC18" s="326"/>
    </row>
    <row r="19" customHeight="1" spans="1:29">
      <c r="A19" s="309">
        <v>6</v>
      </c>
      <c r="B19" s="307">
        <v>43252</v>
      </c>
      <c r="C19" s="319">
        <v>472</v>
      </c>
      <c r="D19" s="320">
        <v>13789.35</v>
      </c>
      <c r="E19" s="319">
        <v>291</v>
      </c>
      <c r="F19" s="320">
        <v>8668.4</v>
      </c>
      <c r="G19" s="321">
        <v>8</v>
      </c>
      <c r="H19" s="322">
        <v>263.05</v>
      </c>
      <c r="I19" s="319">
        <v>0</v>
      </c>
      <c r="J19" s="320">
        <v>0</v>
      </c>
      <c r="K19" s="309">
        <f t="shared" si="1"/>
        <v>771</v>
      </c>
      <c r="L19" s="310">
        <f t="shared" si="2"/>
        <v>22720.8</v>
      </c>
      <c r="M19" s="319">
        <v>381</v>
      </c>
      <c r="N19" s="323">
        <v>16898.95</v>
      </c>
      <c r="O19" s="319">
        <v>0</v>
      </c>
      <c r="P19" s="320">
        <v>0</v>
      </c>
      <c r="Q19" s="319">
        <v>159</v>
      </c>
      <c r="R19" s="320">
        <v>8386.9</v>
      </c>
      <c r="S19" s="309">
        <f t="shared" si="4"/>
        <v>540</v>
      </c>
      <c r="T19" s="310">
        <f t="shared" si="3"/>
        <v>25285.85</v>
      </c>
      <c r="U19" s="319">
        <v>72</v>
      </c>
      <c r="V19" s="323">
        <v>3072.65</v>
      </c>
      <c r="W19" s="321">
        <v>7</v>
      </c>
      <c r="X19" s="322">
        <v>384</v>
      </c>
      <c r="Y19" s="319">
        <v>27</v>
      </c>
      <c r="Z19" s="320">
        <v>1228.85</v>
      </c>
      <c r="AA19" s="321">
        <v>3</v>
      </c>
      <c r="AB19" s="322">
        <v>90</v>
      </c>
      <c r="AC19" s="326"/>
    </row>
    <row r="20" customHeight="1" spans="1:29">
      <c r="A20" s="309">
        <v>7</v>
      </c>
      <c r="B20" s="307">
        <v>43282</v>
      </c>
      <c r="C20" s="319">
        <v>418</v>
      </c>
      <c r="D20" s="320">
        <v>12898.5</v>
      </c>
      <c r="E20" s="319">
        <v>511</v>
      </c>
      <c r="F20" s="320">
        <v>16250.8</v>
      </c>
      <c r="G20" s="321">
        <v>0</v>
      </c>
      <c r="H20" s="322">
        <v>0</v>
      </c>
      <c r="I20" s="319">
        <v>0</v>
      </c>
      <c r="J20" s="320">
        <v>0</v>
      </c>
      <c r="K20" s="309">
        <f t="shared" si="1"/>
        <v>929</v>
      </c>
      <c r="L20" s="310">
        <f t="shared" si="2"/>
        <v>29149.3</v>
      </c>
      <c r="M20" s="319">
        <v>314</v>
      </c>
      <c r="N20" s="323">
        <v>14809.29</v>
      </c>
      <c r="O20" s="319">
        <v>0</v>
      </c>
      <c r="P20" s="320">
        <v>0</v>
      </c>
      <c r="Q20" s="321">
        <v>230</v>
      </c>
      <c r="R20" s="322">
        <v>13231.2</v>
      </c>
      <c r="S20" s="309">
        <f t="shared" si="4"/>
        <v>544</v>
      </c>
      <c r="T20" s="310">
        <f t="shared" si="3"/>
        <v>28040.49</v>
      </c>
      <c r="U20" s="319">
        <v>85</v>
      </c>
      <c r="V20" s="323">
        <v>4303.95</v>
      </c>
      <c r="W20" s="321" t="s">
        <v>11</v>
      </c>
      <c r="X20" s="322" t="s">
        <v>11</v>
      </c>
      <c r="Y20" s="319" t="s">
        <v>11</v>
      </c>
      <c r="Z20" s="320" t="s">
        <v>11</v>
      </c>
      <c r="AA20" s="321">
        <v>2</v>
      </c>
      <c r="AB20" s="322">
        <v>50</v>
      </c>
      <c r="AC20" s="326"/>
    </row>
    <row r="21" customHeight="1" spans="1:29">
      <c r="A21" s="309">
        <v>8</v>
      </c>
      <c r="B21" s="307">
        <v>43313</v>
      </c>
      <c r="C21" s="319">
        <v>496</v>
      </c>
      <c r="D21" s="320">
        <v>15237.55</v>
      </c>
      <c r="E21" s="319">
        <v>242</v>
      </c>
      <c r="F21" s="320">
        <v>7378.45</v>
      </c>
      <c r="G21" s="321">
        <v>0</v>
      </c>
      <c r="H21" s="322">
        <v>0</v>
      </c>
      <c r="I21" s="319">
        <v>0</v>
      </c>
      <c r="J21" s="320">
        <v>0</v>
      </c>
      <c r="K21" s="309">
        <f t="shared" si="1"/>
        <v>738</v>
      </c>
      <c r="L21" s="310">
        <f t="shared" si="2"/>
        <v>22616</v>
      </c>
      <c r="M21" s="319">
        <v>325</v>
      </c>
      <c r="N21" s="323">
        <v>16969.8</v>
      </c>
      <c r="O21" s="319">
        <v>0</v>
      </c>
      <c r="P21" s="320">
        <v>0</v>
      </c>
      <c r="Q21" s="321">
        <v>119</v>
      </c>
      <c r="R21" s="322">
        <v>6900.4</v>
      </c>
      <c r="S21" s="309">
        <f t="shared" si="4"/>
        <v>444</v>
      </c>
      <c r="T21" s="310">
        <f t="shared" si="3"/>
        <v>23870.2</v>
      </c>
      <c r="U21" s="319">
        <v>69</v>
      </c>
      <c r="V21" s="323">
        <v>3112.6</v>
      </c>
      <c r="W21" s="321" t="s">
        <v>11</v>
      </c>
      <c r="X21" s="322" t="s">
        <v>11</v>
      </c>
      <c r="Y21" s="319" t="s">
        <v>11</v>
      </c>
      <c r="Z21" s="320" t="s">
        <v>11</v>
      </c>
      <c r="AA21" s="321">
        <v>7</v>
      </c>
      <c r="AB21" s="322">
        <v>124</v>
      </c>
      <c r="AC21" s="326" t="s">
        <v>24</v>
      </c>
    </row>
    <row r="22" customHeight="1" spans="1:29">
      <c r="A22" s="309">
        <v>9</v>
      </c>
      <c r="B22" s="307">
        <v>43344</v>
      </c>
      <c r="C22" s="319">
        <v>321</v>
      </c>
      <c r="D22" s="320">
        <v>9840.6</v>
      </c>
      <c r="E22" s="319">
        <v>350</v>
      </c>
      <c r="F22" s="320">
        <v>11007.9</v>
      </c>
      <c r="G22" s="321">
        <v>0</v>
      </c>
      <c r="H22" s="322">
        <v>0</v>
      </c>
      <c r="I22" s="319">
        <v>5</v>
      </c>
      <c r="J22" s="320">
        <v>174.05</v>
      </c>
      <c r="K22" s="309">
        <f t="shared" si="1"/>
        <v>676</v>
      </c>
      <c r="L22" s="310">
        <f t="shared" si="2"/>
        <v>21022.55</v>
      </c>
      <c r="M22" s="319">
        <v>226</v>
      </c>
      <c r="N22" s="323">
        <v>11557.5</v>
      </c>
      <c r="O22" s="319">
        <v>0</v>
      </c>
      <c r="P22" s="320">
        <v>0</v>
      </c>
      <c r="Q22" s="321">
        <v>195</v>
      </c>
      <c r="R22" s="322">
        <v>11316.4</v>
      </c>
      <c r="S22" s="309">
        <f t="shared" si="4"/>
        <v>421</v>
      </c>
      <c r="T22" s="310">
        <f t="shared" si="3"/>
        <v>22873.9</v>
      </c>
      <c r="U22" s="319">
        <v>71</v>
      </c>
      <c r="V22" s="323">
        <v>2605.15</v>
      </c>
      <c r="W22" s="321" t="s">
        <v>11</v>
      </c>
      <c r="X22" s="322" t="s">
        <v>11</v>
      </c>
      <c r="Y22" s="319" t="s">
        <v>11</v>
      </c>
      <c r="Z22" s="320" t="s">
        <v>11</v>
      </c>
      <c r="AA22" s="321" t="s">
        <v>11</v>
      </c>
      <c r="AB22" s="322" t="s">
        <v>11</v>
      </c>
      <c r="AC22" s="326"/>
    </row>
    <row r="23" customHeight="1" spans="1:29">
      <c r="A23" s="309">
        <v>10</v>
      </c>
      <c r="B23" s="307">
        <v>43374</v>
      </c>
      <c r="C23" s="319">
        <v>262</v>
      </c>
      <c r="D23" s="320">
        <v>7855.65</v>
      </c>
      <c r="E23" s="319">
        <v>213</v>
      </c>
      <c r="F23" s="320">
        <v>6743.85</v>
      </c>
      <c r="G23" s="321">
        <v>0</v>
      </c>
      <c r="H23" s="322">
        <v>0</v>
      </c>
      <c r="I23" s="319">
        <v>0</v>
      </c>
      <c r="J23" s="320">
        <v>0</v>
      </c>
      <c r="K23" s="309">
        <f t="shared" si="1"/>
        <v>475</v>
      </c>
      <c r="L23" s="310">
        <f t="shared" si="2"/>
        <v>14599.5</v>
      </c>
      <c r="M23" s="319">
        <v>214</v>
      </c>
      <c r="N23" s="323">
        <v>10754.1</v>
      </c>
      <c r="O23" s="319">
        <v>0</v>
      </c>
      <c r="P23" s="320">
        <v>0</v>
      </c>
      <c r="Q23" s="321">
        <v>116</v>
      </c>
      <c r="R23" s="322">
        <v>6611.55</v>
      </c>
      <c r="S23" s="309">
        <f t="shared" si="4"/>
        <v>330</v>
      </c>
      <c r="T23" s="310">
        <f t="shared" si="3"/>
        <v>17365.65</v>
      </c>
      <c r="U23" s="319">
        <v>41</v>
      </c>
      <c r="V23" s="323">
        <v>1437.75</v>
      </c>
      <c r="W23" s="321" t="s">
        <v>11</v>
      </c>
      <c r="X23" s="322" t="s">
        <v>11</v>
      </c>
      <c r="Y23" s="319" t="s">
        <v>11</v>
      </c>
      <c r="Z23" s="320" t="s">
        <v>11</v>
      </c>
      <c r="AA23" s="321" t="s">
        <v>11</v>
      </c>
      <c r="AB23" s="322" t="s">
        <v>11</v>
      </c>
      <c r="AC23" s="326"/>
    </row>
    <row r="24" customHeight="1" spans="1:29">
      <c r="A24" s="309">
        <v>11</v>
      </c>
      <c r="B24" s="307">
        <v>43405</v>
      </c>
      <c r="C24" s="319">
        <v>367</v>
      </c>
      <c r="D24" s="320">
        <v>11211.69</v>
      </c>
      <c r="E24" s="319">
        <v>479</v>
      </c>
      <c r="F24" s="320">
        <v>15050.85</v>
      </c>
      <c r="G24" s="321">
        <v>0</v>
      </c>
      <c r="H24" s="322">
        <v>0</v>
      </c>
      <c r="I24" s="319">
        <v>0</v>
      </c>
      <c r="J24" s="320">
        <v>0</v>
      </c>
      <c r="K24" s="309">
        <f t="shared" si="1"/>
        <v>846</v>
      </c>
      <c r="L24" s="310">
        <f t="shared" si="2"/>
        <v>26262.54</v>
      </c>
      <c r="M24" s="319">
        <v>282</v>
      </c>
      <c r="N24" s="323">
        <v>14081.15</v>
      </c>
      <c r="O24" s="319">
        <v>0</v>
      </c>
      <c r="P24" s="320">
        <v>0</v>
      </c>
      <c r="Q24" s="321">
        <v>291</v>
      </c>
      <c r="R24" s="322">
        <v>16384.03</v>
      </c>
      <c r="S24" s="309">
        <f t="shared" si="4"/>
        <v>573</v>
      </c>
      <c r="T24" s="310">
        <f t="shared" si="3"/>
        <v>30465.18</v>
      </c>
      <c r="U24" s="319">
        <v>88</v>
      </c>
      <c r="V24" s="323">
        <v>2962.83</v>
      </c>
      <c r="W24" s="321" t="s">
        <v>11</v>
      </c>
      <c r="X24" s="322" t="s">
        <v>11</v>
      </c>
      <c r="Y24" s="319" t="s">
        <v>11</v>
      </c>
      <c r="Z24" s="320" t="s">
        <v>11</v>
      </c>
      <c r="AA24" s="321" t="s">
        <v>11</v>
      </c>
      <c r="AB24" s="322" t="s">
        <v>11</v>
      </c>
      <c r="AC24" s="326"/>
    </row>
    <row r="25" customHeight="1" spans="1:29">
      <c r="A25" s="309">
        <v>12</v>
      </c>
      <c r="B25" s="329">
        <v>43435</v>
      </c>
      <c r="C25" s="319">
        <v>508</v>
      </c>
      <c r="D25" s="320">
        <v>15888.35</v>
      </c>
      <c r="E25" s="319">
        <v>523</v>
      </c>
      <c r="F25" s="320">
        <v>16837.4</v>
      </c>
      <c r="G25" s="321">
        <v>0</v>
      </c>
      <c r="H25" s="322">
        <v>0</v>
      </c>
      <c r="I25" s="319">
        <v>0</v>
      </c>
      <c r="J25" s="320">
        <v>0</v>
      </c>
      <c r="K25" s="309">
        <f t="shared" si="1"/>
        <v>1031</v>
      </c>
      <c r="L25" s="310">
        <f t="shared" si="2"/>
        <v>32725.75</v>
      </c>
      <c r="M25" s="319">
        <v>395</v>
      </c>
      <c r="N25" s="323">
        <v>20301.05</v>
      </c>
      <c r="O25" s="319">
        <v>0</v>
      </c>
      <c r="P25" s="320">
        <v>0</v>
      </c>
      <c r="Q25" s="321">
        <v>287</v>
      </c>
      <c r="R25" s="322">
        <v>17061.45</v>
      </c>
      <c r="S25" s="309">
        <f t="shared" si="4"/>
        <v>682</v>
      </c>
      <c r="T25" s="310">
        <f t="shared" si="3"/>
        <v>37362.5</v>
      </c>
      <c r="U25" s="319">
        <v>95</v>
      </c>
      <c r="V25" s="323">
        <v>3969.6</v>
      </c>
      <c r="W25" s="321" t="s">
        <v>11</v>
      </c>
      <c r="X25" s="322" t="s">
        <v>11</v>
      </c>
      <c r="Y25" s="319" t="s">
        <v>11</v>
      </c>
      <c r="Z25" s="320" t="s">
        <v>11</v>
      </c>
      <c r="AA25" s="321" t="s">
        <v>11</v>
      </c>
      <c r="AB25" s="322" t="s">
        <v>11</v>
      </c>
      <c r="AC25" s="326"/>
    </row>
    <row r="26" customHeight="1" spans="1:29">
      <c r="A26" s="330"/>
      <c r="B26" s="331" t="s">
        <v>25</v>
      </c>
      <c r="C26" s="330">
        <f t="shared" ref="C26:AB26" si="5">SUM(C14:C25)</f>
        <v>4594</v>
      </c>
      <c r="D26" s="332">
        <f t="shared" si="5"/>
        <v>140159.69</v>
      </c>
      <c r="E26" s="330">
        <f t="shared" si="5"/>
        <v>4750</v>
      </c>
      <c r="F26" s="332">
        <f t="shared" si="5"/>
        <v>147838.73</v>
      </c>
      <c r="G26" s="333">
        <f t="shared" si="5"/>
        <v>568</v>
      </c>
      <c r="H26" s="334">
        <f t="shared" si="5"/>
        <v>17709.78</v>
      </c>
      <c r="I26" s="330">
        <f t="shared" si="5"/>
        <v>634</v>
      </c>
      <c r="J26" s="332">
        <f t="shared" si="5"/>
        <v>21260.35</v>
      </c>
      <c r="K26" s="330">
        <f t="shared" si="5"/>
        <v>10546</v>
      </c>
      <c r="L26" s="332">
        <f t="shared" si="5"/>
        <v>326968.55</v>
      </c>
      <c r="M26" s="330">
        <f t="shared" si="5"/>
        <v>3855</v>
      </c>
      <c r="N26" s="335">
        <f t="shared" si="5"/>
        <v>176572.94</v>
      </c>
      <c r="O26" s="336">
        <f t="shared" si="5"/>
        <v>8</v>
      </c>
      <c r="P26" s="332">
        <f t="shared" si="5"/>
        <v>361.7</v>
      </c>
      <c r="Q26" s="333">
        <f t="shared" si="5"/>
        <v>2873</v>
      </c>
      <c r="R26" s="334">
        <f t="shared" si="5"/>
        <v>148918.4</v>
      </c>
      <c r="S26" s="330">
        <f t="shared" si="5"/>
        <v>6736</v>
      </c>
      <c r="T26" s="332">
        <f t="shared" si="5"/>
        <v>325853.04</v>
      </c>
      <c r="U26" s="330">
        <f t="shared" si="5"/>
        <v>1018</v>
      </c>
      <c r="V26" s="335">
        <f t="shared" si="5"/>
        <v>45144.38</v>
      </c>
      <c r="W26" s="333">
        <f t="shared" si="5"/>
        <v>21</v>
      </c>
      <c r="X26" s="334">
        <f t="shared" si="5"/>
        <v>1187.5</v>
      </c>
      <c r="Y26" s="330">
        <f t="shared" si="5"/>
        <v>275</v>
      </c>
      <c r="Z26" s="332">
        <f t="shared" si="5"/>
        <v>14570.5</v>
      </c>
      <c r="AA26" s="333">
        <f t="shared" si="5"/>
        <v>24</v>
      </c>
      <c r="AB26" s="334">
        <f t="shared" si="5"/>
        <v>489</v>
      </c>
      <c r="AC26" s="337"/>
    </row>
    <row r="28" ht="51.95" customHeight="1" spans="1:29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339"/>
      <c r="S28" s="339"/>
    </row>
    <row r="29" customHeight="1" spans="1:29">
      <c r="A29" s="4" t="s">
        <v>1</v>
      </c>
      <c r="B29" s="5" t="s">
        <v>2</v>
      </c>
      <c r="C29" s="4" t="s">
        <v>14</v>
      </c>
      <c r="D29" s="69"/>
      <c r="E29" s="70" t="s">
        <v>16</v>
      </c>
      <c r="F29" s="5"/>
      <c r="G29" s="171" t="s">
        <v>15</v>
      </c>
      <c r="H29" s="340"/>
      <c r="I29" s="237" t="s">
        <v>3</v>
      </c>
      <c r="J29" s="238"/>
      <c r="K29" s="171" t="s">
        <v>18</v>
      </c>
      <c r="L29" s="340"/>
      <c r="M29" s="70" t="s">
        <v>20</v>
      </c>
      <c r="N29" s="5"/>
      <c r="O29" s="237" t="s">
        <v>4</v>
      </c>
      <c r="P29" s="238"/>
      <c r="Q29" s="237" t="s">
        <v>5</v>
      </c>
      <c r="R29" s="238"/>
      <c r="S29" s="341" t="s">
        <v>21</v>
      </c>
    </row>
    <row r="30" ht="42" customHeight="1" spans="1:29">
      <c r="A30" s="16"/>
      <c r="B30" s="17"/>
      <c r="C30" s="16" t="s">
        <v>9</v>
      </c>
      <c r="D30" s="76" t="s">
        <v>10</v>
      </c>
      <c r="E30" s="16" t="s">
        <v>9</v>
      </c>
      <c r="F30" s="76" t="s">
        <v>10</v>
      </c>
      <c r="G30" s="16" t="s">
        <v>9</v>
      </c>
      <c r="H30" s="76" t="s">
        <v>10</v>
      </c>
      <c r="I30" s="342" t="s">
        <v>22</v>
      </c>
      <c r="J30" s="343" t="s">
        <v>23</v>
      </c>
      <c r="K30" s="16" t="s">
        <v>9</v>
      </c>
      <c r="L30" s="76" t="s">
        <v>10</v>
      </c>
      <c r="M30" s="125" t="s">
        <v>9</v>
      </c>
      <c r="N30" s="17" t="s">
        <v>10</v>
      </c>
      <c r="O30" s="342" t="s">
        <v>22</v>
      </c>
      <c r="P30" s="343" t="s">
        <v>23</v>
      </c>
      <c r="Q30" s="342" t="s">
        <v>9</v>
      </c>
      <c r="R30" s="343" t="s">
        <v>10</v>
      </c>
      <c r="S30" s="344"/>
    </row>
    <row r="31" customHeight="1" spans="1:29">
      <c r="A31" s="29">
        <v>1</v>
      </c>
      <c r="B31" s="30">
        <v>43466</v>
      </c>
      <c r="C31" s="29">
        <v>403</v>
      </c>
      <c r="D31" s="345">
        <v>12874.6</v>
      </c>
      <c r="E31" s="146">
        <v>0</v>
      </c>
      <c r="F31" s="141">
        <v>0</v>
      </c>
      <c r="G31" s="346">
        <v>157</v>
      </c>
      <c r="H31" s="141">
        <v>4925.25</v>
      </c>
      <c r="I31" s="41">
        <f>C31+E31+G31</f>
        <v>560</v>
      </c>
      <c r="J31" s="141">
        <f>D31+F31+H31</f>
        <v>17799.85</v>
      </c>
      <c r="K31" s="41">
        <v>310</v>
      </c>
      <c r="L31" s="47">
        <v>15864.6</v>
      </c>
      <c r="M31" s="346">
        <v>101</v>
      </c>
      <c r="N31" s="40">
        <v>5704.9</v>
      </c>
      <c r="O31" s="41">
        <f>K31+M31</f>
        <v>411</v>
      </c>
      <c r="P31" s="141">
        <f>L31+N31</f>
        <v>21569.5</v>
      </c>
      <c r="Q31" s="29">
        <v>54</v>
      </c>
      <c r="R31" s="347">
        <v>2663.35</v>
      </c>
      <c r="S31" s="348"/>
    </row>
    <row r="32" customHeight="1" spans="1:29">
      <c r="A32" s="41">
        <v>2</v>
      </c>
      <c r="B32" s="30">
        <v>43497</v>
      </c>
      <c r="C32" s="36">
        <v>0</v>
      </c>
      <c r="D32" s="142">
        <v>0</v>
      </c>
      <c r="E32" s="349">
        <v>0</v>
      </c>
      <c r="F32" s="142">
        <v>0</v>
      </c>
      <c r="G32" s="350">
        <v>384</v>
      </c>
      <c r="H32" s="142">
        <v>12034.25</v>
      </c>
      <c r="I32" s="41">
        <f t="shared" ref="I32:I42" si="6">C32+E32+G32</f>
        <v>384</v>
      </c>
      <c r="J32" s="141">
        <f t="shared" ref="J32:J42" si="7">D32+F32+H32</f>
        <v>12034.25</v>
      </c>
      <c r="K32" s="36">
        <v>0</v>
      </c>
      <c r="L32" s="351">
        <v>0</v>
      </c>
      <c r="M32" s="346">
        <v>299</v>
      </c>
      <c r="N32" s="40">
        <v>16496.5</v>
      </c>
      <c r="O32" s="41">
        <f t="shared" ref="O32:O42" si="8">K32+M32</f>
        <v>299</v>
      </c>
      <c r="P32" s="141">
        <f t="shared" ref="P32:P42" si="9">L32+N32</f>
        <v>16496.5</v>
      </c>
      <c r="Q32" s="41">
        <v>36</v>
      </c>
      <c r="R32" s="47">
        <v>1678.4</v>
      </c>
      <c r="S32" s="352"/>
    </row>
    <row r="33" customHeight="1" spans="1:29">
      <c r="A33" s="41">
        <v>3</v>
      </c>
      <c r="B33" s="30">
        <v>43525</v>
      </c>
      <c r="C33" s="36">
        <v>462</v>
      </c>
      <c r="D33" s="142">
        <v>14073.7</v>
      </c>
      <c r="E33" s="349">
        <v>0</v>
      </c>
      <c r="F33" s="142">
        <v>0</v>
      </c>
      <c r="G33" s="350">
        <v>0</v>
      </c>
      <c r="H33" s="142">
        <v>0</v>
      </c>
      <c r="I33" s="41">
        <f t="shared" si="6"/>
        <v>462</v>
      </c>
      <c r="J33" s="141">
        <f t="shared" si="7"/>
        <v>14073.7</v>
      </c>
      <c r="K33" s="36">
        <v>630</v>
      </c>
      <c r="L33" s="351">
        <v>21251.3</v>
      </c>
      <c r="M33" s="350">
        <v>8</v>
      </c>
      <c r="N33" s="34">
        <v>443.45</v>
      </c>
      <c r="O33" s="41">
        <f t="shared" si="8"/>
        <v>638</v>
      </c>
      <c r="P33" s="141">
        <f t="shared" si="9"/>
        <v>21694.75</v>
      </c>
      <c r="Q33" s="36">
        <v>33</v>
      </c>
      <c r="R33" s="351">
        <v>927.25</v>
      </c>
      <c r="S33" s="353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42">
        <v>6435.3</v>
      </c>
      <c r="E34" s="349">
        <v>0</v>
      </c>
      <c r="F34" s="142">
        <v>0</v>
      </c>
      <c r="G34" s="350">
        <v>343</v>
      </c>
      <c r="H34" s="142">
        <v>10424.55</v>
      </c>
      <c r="I34" s="41">
        <f t="shared" si="6"/>
        <v>552</v>
      </c>
      <c r="J34" s="141">
        <f t="shared" si="7"/>
        <v>16859.85</v>
      </c>
      <c r="K34" s="36">
        <v>366</v>
      </c>
      <c r="L34" s="351">
        <v>10294.25</v>
      </c>
      <c r="M34" s="350">
        <v>656</v>
      </c>
      <c r="N34" s="34">
        <v>18504.8</v>
      </c>
      <c r="O34" s="41">
        <f t="shared" si="8"/>
        <v>1022</v>
      </c>
      <c r="P34" s="141">
        <f t="shared" si="9"/>
        <v>28799.05</v>
      </c>
      <c r="Q34" s="36">
        <v>82</v>
      </c>
      <c r="R34" s="351">
        <v>2414.7</v>
      </c>
      <c r="S34" s="352"/>
    </row>
    <row r="35" customHeight="1" spans="1:29">
      <c r="A35" s="41">
        <v>5</v>
      </c>
      <c r="B35" s="30">
        <v>43586</v>
      </c>
      <c r="C35" s="36">
        <v>33</v>
      </c>
      <c r="D35" s="142">
        <v>1020.75</v>
      </c>
      <c r="E35" s="349">
        <v>0</v>
      </c>
      <c r="F35" s="142">
        <v>0</v>
      </c>
      <c r="G35" s="350">
        <v>314</v>
      </c>
      <c r="H35" s="142">
        <v>9627.8</v>
      </c>
      <c r="I35" s="41">
        <f t="shared" si="6"/>
        <v>347</v>
      </c>
      <c r="J35" s="141">
        <f t="shared" si="7"/>
        <v>10648.55</v>
      </c>
      <c r="K35" s="36">
        <v>100</v>
      </c>
      <c r="L35" s="351">
        <v>2824.15</v>
      </c>
      <c r="M35" s="350">
        <v>533</v>
      </c>
      <c r="N35" s="34">
        <v>14954.55</v>
      </c>
      <c r="O35" s="41">
        <f t="shared" si="8"/>
        <v>633</v>
      </c>
      <c r="P35" s="141">
        <f t="shared" si="9"/>
        <v>17778.7</v>
      </c>
      <c r="Q35" s="36">
        <v>35</v>
      </c>
      <c r="R35" s="351">
        <v>1396.3</v>
      </c>
      <c r="S35" s="352"/>
    </row>
    <row r="36" customHeight="1" spans="1:29">
      <c r="A36" s="41">
        <v>6</v>
      </c>
      <c r="B36" s="30">
        <v>43617</v>
      </c>
      <c r="C36" s="36">
        <v>356</v>
      </c>
      <c r="D36" s="142">
        <v>11043.9</v>
      </c>
      <c r="E36" s="349">
        <v>0</v>
      </c>
      <c r="F36" s="142">
        <v>0</v>
      </c>
      <c r="G36" s="350">
        <v>0</v>
      </c>
      <c r="H36" s="142">
        <v>0</v>
      </c>
      <c r="I36" s="41">
        <f t="shared" si="6"/>
        <v>356</v>
      </c>
      <c r="J36" s="141">
        <f t="shared" si="7"/>
        <v>11043.9</v>
      </c>
      <c r="K36" s="36">
        <v>641</v>
      </c>
      <c r="L36" s="351">
        <v>18212</v>
      </c>
      <c r="M36" s="36">
        <v>0</v>
      </c>
      <c r="N36" s="142">
        <v>0</v>
      </c>
      <c r="O36" s="41">
        <f t="shared" si="8"/>
        <v>641</v>
      </c>
      <c r="P36" s="141">
        <f t="shared" si="9"/>
        <v>18212</v>
      </c>
      <c r="Q36" s="36">
        <v>45</v>
      </c>
      <c r="R36" s="351">
        <v>1721.85</v>
      </c>
      <c r="S36" s="352"/>
    </row>
    <row r="37" customHeight="1" spans="1:29">
      <c r="A37" s="41">
        <v>7</v>
      </c>
      <c r="B37" s="30">
        <v>43647</v>
      </c>
      <c r="C37" s="36">
        <v>0</v>
      </c>
      <c r="D37" s="142">
        <v>0</v>
      </c>
      <c r="E37" s="349">
        <v>0</v>
      </c>
      <c r="F37" s="142">
        <v>0</v>
      </c>
      <c r="G37" s="350">
        <v>497</v>
      </c>
      <c r="H37" s="142">
        <v>15351.25</v>
      </c>
      <c r="I37" s="41">
        <f t="shared" si="6"/>
        <v>497</v>
      </c>
      <c r="J37" s="141">
        <f t="shared" si="7"/>
        <v>15351.25</v>
      </c>
      <c r="K37" s="36">
        <v>11</v>
      </c>
      <c r="L37" s="351">
        <v>320.4</v>
      </c>
      <c r="M37" s="350">
        <v>883</v>
      </c>
      <c r="N37" s="34">
        <v>25424</v>
      </c>
      <c r="O37" s="41">
        <f t="shared" si="8"/>
        <v>894</v>
      </c>
      <c r="P37" s="141">
        <f t="shared" si="9"/>
        <v>25744.4</v>
      </c>
      <c r="Q37" s="36">
        <v>39</v>
      </c>
      <c r="R37" s="351">
        <v>1548.85</v>
      </c>
      <c r="S37" s="352"/>
    </row>
    <row r="38" customHeight="1" spans="1:29">
      <c r="A38" s="41">
        <v>8</v>
      </c>
      <c r="B38" s="30">
        <v>43678</v>
      </c>
      <c r="C38" s="36">
        <v>287</v>
      </c>
      <c r="D38" s="142">
        <v>8884.4</v>
      </c>
      <c r="E38" s="349">
        <v>0</v>
      </c>
      <c r="F38" s="142">
        <v>0</v>
      </c>
      <c r="G38" s="350">
        <v>329</v>
      </c>
      <c r="H38" s="142">
        <v>10166.9</v>
      </c>
      <c r="I38" s="41">
        <f t="shared" si="6"/>
        <v>616</v>
      </c>
      <c r="J38" s="141">
        <f t="shared" si="7"/>
        <v>19051.3</v>
      </c>
      <c r="K38" s="36">
        <v>599</v>
      </c>
      <c r="L38" s="351">
        <v>17196.5</v>
      </c>
      <c r="M38" s="350">
        <v>650</v>
      </c>
      <c r="N38" s="34">
        <v>18794.15</v>
      </c>
      <c r="O38" s="41">
        <f t="shared" si="8"/>
        <v>1249</v>
      </c>
      <c r="P38" s="141">
        <f t="shared" si="9"/>
        <v>35990.65</v>
      </c>
      <c r="Q38" s="36">
        <v>52</v>
      </c>
      <c r="R38" s="351">
        <v>2227.65</v>
      </c>
      <c r="S38" s="352"/>
    </row>
    <row r="39" customHeight="1" spans="1:29">
      <c r="A39" s="41">
        <v>9</v>
      </c>
      <c r="B39" s="30">
        <v>43709</v>
      </c>
      <c r="C39" s="36">
        <v>374</v>
      </c>
      <c r="D39" s="142">
        <v>11765.6</v>
      </c>
      <c r="E39" s="349">
        <v>0</v>
      </c>
      <c r="F39" s="142">
        <v>0</v>
      </c>
      <c r="G39" s="350">
        <v>31</v>
      </c>
      <c r="H39" s="142">
        <v>965.7</v>
      </c>
      <c r="I39" s="41">
        <f t="shared" si="6"/>
        <v>405</v>
      </c>
      <c r="J39" s="141">
        <f t="shared" si="7"/>
        <v>12731.3</v>
      </c>
      <c r="K39" s="36">
        <v>755</v>
      </c>
      <c r="L39" s="351">
        <v>21901</v>
      </c>
      <c r="M39" s="350">
        <v>85</v>
      </c>
      <c r="N39" s="34">
        <v>2403.65</v>
      </c>
      <c r="O39" s="41">
        <f t="shared" si="8"/>
        <v>840</v>
      </c>
      <c r="P39" s="141">
        <f t="shared" si="9"/>
        <v>24304.65</v>
      </c>
      <c r="Q39" s="36">
        <v>56</v>
      </c>
      <c r="R39" s="351">
        <v>1754.4</v>
      </c>
      <c r="S39" s="352"/>
    </row>
    <row r="40" customHeight="1" spans="1:29">
      <c r="A40" s="41">
        <v>10</v>
      </c>
      <c r="B40" s="30">
        <v>43739</v>
      </c>
      <c r="C40" s="36">
        <v>425</v>
      </c>
      <c r="D40" s="142">
        <v>13250.1</v>
      </c>
      <c r="E40" s="349">
        <v>0</v>
      </c>
      <c r="F40" s="142">
        <v>0</v>
      </c>
      <c r="G40" s="350">
        <v>270</v>
      </c>
      <c r="H40" s="142">
        <v>8326.25</v>
      </c>
      <c r="I40" s="41">
        <f t="shared" si="6"/>
        <v>695</v>
      </c>
      <c r="J40" s="141">
        <f t="shared" si="7"/>
        <v>21576.35</v>
      </c>
      <c r="K40" s="36">
        <v>1032</v>
      </c>
      <c r="L40" s="351">
        <v>30942</v>
      </c>
      <c r="M40" s="350">
        <v>637</v>
      </c>
      <c r="N40" s="34">
        <v>19049.9</v>
      </c>
      <c r="O40" s="41">
        <f t="shared" si="8"/>
        <v>1669</v>
      </c>
      <c r="P40" s="141">
        <f t="shared" si="9"/>
        <v>49991.9</v>
      </c>
      <c r="Q40" s="36">
        <v>72</v>
      </c>
      <c r="R40" s="351">
        <v>2206.1</v>
      </c>
      <c r="S40" s="352"/>
    </row>
    <row r="41" customHeight="1" spans="1:29">
      <c r="A41" s="41">
        <v>11</v>
      </c>
      <c r="B41" s="30">
        <v>43770</v>
      </c>
      <c r="C41" s="36">
        <v>558</v>
      </c>
      <c r="D41" s="142">
        <v>17349.8</v>
      </c>
      <c r="E41" s="349">
        <v>4</v>
      </c>
      <c r="F41" s="142">
        <v>100.35</v>
      </c>
      <c r="G41" s="350">
        <v>436</v>
      </c>
      <c r="H41" s="142">
        <v>13632.7</v>
      </c>
      <c r="I41" s="41">
        <f t="shared" si="6"/>
        <v>998</v>
      </c>
      <c r="J41" s="141">
        <f t="shared" si="7"/>
        <v>31082.85</v>
      </c>
      <c r="K41" s="36">
        <v>1485</v>
      </c>
      <c r="L41" s="351">
        <v>44780.75</v>
      </c>
      <c r="M41" s="350">
        <v>1188</v>
      </c>
      <c r="N41" s="34">
        <v>38267.9</v>
      </c>
      <c r="O41" s="41">
        <f t="shared" si="8"/>
        <v>2673</v>
      </c>
      <c r="P41" s="141">
        <f t="shared" si="9"/>
        <v>83048.65</v>
      </c>
      <c r="Q41" s="36">
        <v>89</v>
      </c>
      <c r="R41" s="351">
        <v>2676.7</v>
      </c>
      <c r="S41" s="352"/>
    </row>
    <row r="42" customHeight="1" spans="1:29">
      <c r="A42" s="41">
        <v>12</v>
      </c>
      <c r="B42" s="30">
        <v>43800</v>
      </c>
      <c r="C42" s="36">
        <v>465</v>
      </c>
      <c r="D42" s="142">
        <v>14492.8</v>
      </c>
      <c r="E42" s="349">
        <v>0</v>
      </c>
      <c r="F42" s="142">
        <v>0</v>
      </c>
      <c r="G42" s="350">
        <v>457</v>
      </c>
      <c r="H42" s="142">
        <v>14546</v>
      </c>
      <c r="I42" s="41">
        <f t="shared" si="6"/>
        <v>922</v>
      </c>
      <c r="J42" s="141">
        <f t="shared" si="7"/>
        <v>29038.8</v>
      </c>
      <c r="K42" s="36">
        <v>948</v>
      </c>
      <c r="L42" s="351">
        <v>28243.75</v>
      </c>
      <c r="M42" s="350">
        <v>1063</v>
      </c>
      <c r="N42" s="34">
        <v>33639.55</v>
      </c>
      <c r="O42" s="41">
        <f t="shared" si="8"/>
        <v>2011</v>
      </c>
      <c r="P42" s="141">
        <f t="shared" si="9"/>
        <v>61883.3</v>
      </c>
      <c r="Q42" s="36">
        <v>76</v>
      </c>
      <c r="R42" s="351">
        <v>2310.4</v>
      </c>
      <c r="S42" s="352"/>
    </row>
    <row r="43" customHeight="1" spans="1:29">
      <c r="A43" s="56"/>
      <c r="B43" s="57" t="s">
        <v>25</v>
      </c>
      <c r="C43" s="56">
        <f>SUM(C31:C42)</f>
        <v>3572</v>
      </c>
      <c r="D43" s="148">
        <f>SUM(D31:D42)</f>
        <v>111190.95</v>
      </c>
      <c r="E43" s="149">
        <f>SUM(E31:E42)</f>
        <v>4</v>
      </c>
      <c r="F43" s="148">
        <f>SUM(F31:F42)</f>
        <v>100.35</v>
      </c>
      <c r="G43" s="172">
        <f t="shared" ref="G43:R43" si="10">SUM(G31:G42)</f>
        <v>3218</v>
      </c>
      <c r="H43" s="148">
        <f t="shared" si="10"/>
        <v>100000.65</v>
      </c>
      <c r="I43" s="56">
        <f t="shared" si="10"/>
        <v>6794</v>
      </c>
      <c r="J43" s="148">
        <f t="shared" si="10"/>
        <v>211291.95</v>
      </c>
      <c r="K43" s="56">
        <f t="shared" si="10"/>
        <v>6877</v>
      </c>
      <c r="L43" s="67">
        <f t="shared" si="10"/>
        <v>211830.7</v>
      </c>
      <c r="M43" s="172">
        <f t="shared" si="10"/>
        <v>6103</v>
      </c>
      <c r="N43" s="60">
        <f t="shared" si="10"/>
        <v>193683.35</v>
      </c>
      <c r="O43" s="56">
        <f t="shared" si="10"/>
        <v>12980</v>
      </c>
      <c r="P43" s="148">
        <f t="shared" si="10"/>
        <v>405514.05</v>
      </c>
      <c r="Q43" s="56">
        <f t="shared" si="10"/>
        <v>669</v>
      </c>
      <c r="R43" s="67">
        <f t="shared" si="10"/>
        <v>23525.95</v>
      </c>
      <c r="S43" s="354"/>
    </row>
    <row r="45" ht="53" customHeight="1" spans="1:29">
      <c r="A45" s="338" t="s">
        <v>28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9"/>
      <c r="R45" s="339"/>
      <c r="S45" s="339"/>
    </row>
    <row r="46" customHeight="1" spans="1:29">
      <c r="A46" s="4" t="s">
        <v>1</v>
      </c>
      <c r="B46" s="5" t="s">
        <v>2</v>
      </c>
      <c r="C46" s="9" t="s">
        <v>14</v>
      </c>
      <c r="D46" s="69"/>
      <c r="E46" s="355" t="s">
        <v>16</v>
      </c>
      <c r="F46" s="355"/>
      <c r="G46" s="171" t="s">
        <v>15</v>
      </c>
      <c r="H46" s="340"/>
      <c r="I46" s="355" t="s">
        <v>17</v>
      </c>
      <c r="J46" s="355"/>
      <c r="K46" s="237" t="s">
        <v>3</v>
      </c>
      <c r="L46" s="356"/>
      <c r="M46" s="357" t="s">
        <v>29</v>
      </c>
      <c r="N46" s="340"/>
      <c r="O46" s="70" t="s">
        <v>30</v>
      </c>
      <c r="P46" s="5"/>
      <c r="Q46" s="237" t="s">
        <v>31</v>
      </c>
      <c r="R46" s="356"/>
      <c r="S46" s="357" t="s">
        <v>32</v>
      </c>
      <c r="T46" s="340"/>
      <c r="U46" s="70" t="s">
        <v>33</v>
      </c>
      <c r="V46" s="5"/>
      <c r="W46" s="237" t="s">
        <v>34</v>
      </c>
      <c r="X46" s="358"/>
      <c r="Y46" s="12" t="s">
        <v>4</v>
      </c>
      <c r="Z46" s="14"/>
      <c r="AA46" s="356" t="s">
        <v>5</v>
      </c>
      <c r="AB46" s="358"/>
      <c r="AC46" s="341" t="s">
        <v>21</v>
      </c>
    </row>
    <row r="47" ht="39" customHeight="1" spans="1:29">
      <c r="A47" s="16"/>
      <c r="B47" s="17"/>
      <c r="C47" s="359" t="s">
        <v>9</v>
      </c>
      <c r="D47" s="76" t="s">
        <v>10</v>
      </c>
      <c r="E47" s="16" t="s">
        <v>9</v>
      </c>
      <c r="F47" s="76" t="s">
        <v>10</v>
      </c>
      <c r="G47" s="16" t="s">
        <v>9</v>
      </c>
      <c r="H47" s="76" t="s">
        <v>10</v>
      </c>
      <c r="I47" s="16" t="s">
        <v>9</v>
      </c>
      <c r="J47" s="76" t="s">
        <v>10</v>
      </c>
      <c r="K47" s="342" t="s">
        <v>22</v>
      </c>
      <c r="L47" s="360" t="s">
        <v>23</v>
      </c>
      <c r="M47" s="359" t="s">
        <v>9</v>
      </c>
      <c r="N47" s="76" t="s">
        <v>10</v>
      </c>
      <c r="O47" s="125" t="s">
        <v>9</v>
      </c>
      <c r="P47" s="17" t="s">
        <v>10</v>
      </c>
      <c r="Q47" s="342" t="s">
        <v>22</v>
      </c>
      <c r="R47" s="360" t="s">
        <v>23</v>
      </c>
      <c r="S47" s="359" t="s">
        <v>9</v>
      </c>
      <c r="T47" s="76" t="s">
        <v>10</v>
      </c>
      <c r="U47" s="125" t="s">
        <v>9</v>
      </c>
      <c r="V47" s="17" t="s">
        <v>10</v>
      </c>
      <c r="W47" s="342" t="s">
        <v>22</v>
      </c>
      <c r="X47" s="361" t="s">
        <v>23</v>
      </c>
      <c r="Y47" s="342" t="s">
        <v>22</v>
      </c>
      <c r="Z47" s="361" t="s">
        <v>23</v>
      </c>
      <c r="AA47" s="362" t="s">
        <v>9</v>
      </c>
      <c r="AB47" s="361" t="s">
        <v>10</v>
      </c>
      <c r="AC47" s="344"/>
    </row>
    <row r="48" customHeight="1" spans="1:29">
      <c r="A48" s="29">
        <v>1</v>
      </c>
      <c r="B48" s="30">
        <v>43831</v>
      </c>
      <c r="C48" s="363">
        <v>371</v>
      </c>
      <c r="D48" s="345">
        <v>11631.6</v>
      </c>
      <c r="E48" s="150">
        <v>0</v>
      </c>
      <c r="F48" s="141">
        <v>0</v>
      </c>
      <c r="G48" s="346">
        <v>348</v>
      </c>
      <c r="H48" s="141">
        <v>10941.45</v>
      </c>
      <c r="I48" s="150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4">
        <v>443</v>
      </c>
      <c r="N48" s="47">
        <v>14442.8</v>
      </c>
      <c r="O48" s="346">
        <v>618</v>
      </c>
      <c r="P48" s="40">
        <v>19792.2</v>
      </c>
      <c r="Q48" s="41">
        <f>M48+O48</f>
        <v>1061</v>
      </c>
      <c r="R48" s="40">
        <f>N48+P48</f>
        <v>34235</v>
      </c>
      <c r="S48" s="365">
        <v>296</v>
      </c>
      <c r="T48" s="141">
        <v>9951.65</v>
      </c>
      <c r="U48" s="150">
        <v>220</v>
      </c>
      <c r="V48" s="141">
        <v>7318.3</v>
      </c>
      <c r="W48" s="150">
        <f>S48+U48</f>
        <v>516</v>
      </c>
      <c r="X48" s="366">
        <f>T48+V48</f>
        <v>17269.95</v>
      </c>
      <c r="Y48" s="150">
        <f>Q48+W48</f>
        <v>1577</v>
      </c>
      <c r="Z48" s="366">
        <f>R48+X48</f>
        <v>51504.95</v>
      </c>
      <c r="AA48" s="367">
        <v>65</v>
      </c>
      <c r="AB48" s="368">
        <v>2163.3</v>
      </c>
      <c r="AC48" s="348"/>
    </row>
    <row r="49" customHeight="1" spans="1:53">
      <c r="A49" s="41">
        <v>2</v>
      </c>
      <c r="B49" s="30">
        <v>43862</v>
      </c>
      <c r="C49" s="250">
        <v>314</v>
      </c>
      <c r="D49" s="142">
        <v>10008.5</v>
      </c>
      <c r="E49" s="244">
        <v>32</v>
      </c>
      <c r="F49" s="142">
        <v>1139</v>
      </c>
      <c r="G49" s="350">
        <v>0</v>
      </c>
      <c r="H49" s="142">
        <v>0</v>
      </c>
      <c r="I49" s="150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0">
        <v>312</v>
      </c>
      <c r="N49" s="351">
        <v>10085.3</v>
      </c>
      <c r="O49" s="346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9">
        <v>270</v>
      </c>
      <c r="T49" s="142">
        <v>10063.4</v>
      </c>
      <c r="U49" s="244">
        <v>0</v>
      </c>
      <c r="V49" s="142">
        <v>0</v>
      </c>
      <c r="W49" s="150">
        <f t="shared" ref="W49:W60" si="15">S49+U49</f>
        <v>270</v>
      </c>
      <c r="X49" s="366">
        <f t="shared" ref="X49:X60" si="16">T49+V49</f>
        <v>10063.4</v>
      </c>
      <c r="Y49" s="150">
        <f>Q49+W49</f>
        <v>582</v>
      </c>
      <c r="Z49" s="366">
        <f t="shared" ref="Z49:Z59" si="17">R49+X49</f>
        <v>20148.7</v>
      </c>
      <c r="AA49" s="346">
        <v>18</v>
      </c>
      <c r="AB49" s="99">
        <v>588.85</v>
      </c>
      <c r="AC49" s="352"/>
    </row>
    <row r="50" customHeight="1" spans="1:53">
      <c r="A50" s="41">
        <v>3</v>
      </c>
      <c r="B50" s="30">
        <v>43891</v>
      </c>
      <c r="C50" s="250">
        <v>199</v>
      </c>
      <c r="D50" s="142">
        <v>6307.3</v>
      </c>
      <c r="E50" s="244">
        <v>0</v>
      </c>
      <c r="F50" s="142">
        <v>0</v>
      </c>
      <c r="G50" s="350">
        <v>144</v>
      </c>
      <c r="H50" s="142">
        <v>4507.55</v>
      </c>
      <c r="I50" s="150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0">
        <v>195</v>
      </c>
      <c r="N50" s="351">
        <v>5948.65</v>
      </c>
      <c r="O50" s="350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9">
        <v>116</v>
      </c>
      <c r="T50" s="142">
        <v>4280.95</v>
      </c>
      <c r="U50" s="244">
        <v>179</v>
      </c>
      <c r="V50" s="142">
        <v>5902.25</v>
      </c>
      <c r="W50" s="150">
        <f t="shared" si="15"/>
        <v>295</v>
      </c>
      <c r="X50" s="366">
        <f t="shared" si="16"/>
        <v>10183.2</v>
      </c>
      <c r="Y50" s="150">
        <f t="shared" ref="Y49:Y59" si="18">Q50+W50</f>
        <v>765</v>
      </c>
      <c r="Z50" s="366">
        <f t="shared" si="17"/>
        <v>24709.8</v>
      </c>
      <c r="AA50" s="350">
        <v>29</v>
      </c>
      <c r="AB50" s="200">
        <v>862.1</v>
      </c>
      <c r="AC50" s="353"/>
    </row>
    <row r="51" customHeight="1" spans="1:53">
      <c r="A51" s="41">
        <v>4</v>
      </c>
      <c r="B51" s="30">
        <v>43922</v>
      </c>
      <c r="C51" s="250">
        <v>1</v>
      </c>
      <c r="D51" s="142">
        <v>19.3</v>
      </c>
      <c r="E51" s="244">
        <v>0</v>
      </c>
      <c r="F51" s="142">
        <v>0</v>
      </c>
      <c r="G51" s="350">
        <v>230</v>
      </c>
      <c r="H51" s="142">
        <v>7269.7</v>
      </c>
      <c r="I51" s="150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0">
        <v>6</v>
      </c>
      <c r="N51" s="351">
        <v>167.15</v>
      </c>
      <c r="O51" s="350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9">
        <v>0</v>
      </c>
      <c r="T51" s="142">
        <v>0</v>
      </c>
      <c r="U51" s="244">
        <v>216</v>
      </c>
      <c r="V51" s="142">
        <v>7291.55</v>
      </c>
      <c r="W51" s="150">
        <f t="shared" si="15"/>
        <v>216</v>
      </c>
      <c r="X51" s="366">
        <f t="shared" si="16"/>
        <v>7291.55</v>
      </c>
      <c r="Y51" s="150">
        <f t="shared" si="18"/>
        <v>550</v>
      </c>
      <c r="Z51" s="366">
        <f t="shared" si="17"/>
        <v>17593.6</v>
      </c>
      <c r="AA51" s="350">
        <v>32</v>
      </c>
      <c r="AB51" s="200">
        <v>964.95</v>
      </c>
      <c r="AC51" s="352"/>
    </row>
    <row r="52" customHeight="1" spans="1:53">
      <c r="A52" s="41">
        <v>5</v>
      </c>
      <c r="B52" s="30">
        <v>43952</v>
      </c>
      <c r="C52" s="250">
        <v>395</v>
      </c>
      <c r="D52" s="142">
        <v>12212.4</v>
      </c>
      <c r="E52" s="244">
        <v>0</v>
      </c>
      <c r="F52" s="142">
        <v>0</v>
      </c>
      <c r="G52" s="350">
        <v>292</v>
      </c>
      <c r="H52" s="142">
        <v>9169.4</v>
      </c>
      <c r="I52" s="150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0">
        <v>661</v>
      </c>
      <c r="N52" s="351">
        <v>20318.7</v>
      </c>
      <c r="O52" s="350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9">
        <v>260</v>
      </c>
      <c r="T52" s="142">
        <v>8499.7</v>
      </c>
      <c r="U52" s="244">
        <v>149</v>
      </c>
      <c r="V52" s="142">
        <v>5023.25</v>
      </c>
      <c r="W52" s="150">
        <f t="shared" si="15"/>
        <v>409</v>
      </c>
      <c r="X52" s="366">
        <f t="shared" si="16"/>
        <v>13522.95</v>
      </c>
      <c r="Y52" s="150">
        <f t="shared" si="18"/>
        <v>1587</v>
      </c>
      <c r="Z52" s="366">
        <f t="shared" si="17"/>
        <v>50878.65</v>
      </c>
      <c r="AA52" s="350">
        <v>78</v>
      </c>
      <c r="AB52" s="200">
        <v>2376.55</v>
      </c>
      <c r="AC52" s="352"/>
    </row>
    <row r="53" customHeight="1" spans="1:53">
      <c r="A53" s="41">
        <v>6</v>
      </c>
      <c r="B53" s="30">
        <v>43983</v>
      </c>
      <c r="C53" s="250">
        <v>153</v>
      </c>
      <c r="D53" s="142">
        <v>4690.1</v>
      </c>
      <c r="E53" s="244">
        <v>0</v>
      </c>
      <c r="F53" s="142">
        <v>0</v>
      </c>
      <c r="G53" s="350">
        <v>462</v>
      </c>
      <c r="H53" s="142">
        <v>14340.05</v>
      </c>
      <c r="I53" s="150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0">
        <v>243</v>
      </c>
      <c r="N53" s="351">
        <v>7412.3</v>
      </c>
      <c r="O53" s="350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9">
        <v>152</v>
      </c>
      <c r="T53" s="142">
        <v>4842.3</v>
      </c>
      <c r="U53" s="244">
        <v>364</v>
      </c>
      <c r="V53" s="142">
        <v>12282.95</v>
      </c>
      <c r="W53" s="150">
        <f t="shared" si="15"/>
        <v>516</v>
      </c>
      <c r="X53" s="366">
        <f t="shared" si="16"/>
        <v>17125.25</v>
      </c>
      <c r="Y53" s="150">
        <f t="shared" si="18"/>
        <v>1467</v>
      </c>
      <c r="Z53" s="366">
        <f t="shared" si="17"/>
        <v>47027.6</v>
      </c>
      <c r="AA53" s="350">
        <v>59</v>
      </c>
      <c r="AB53" s="200">
        <v>1785.8</v>
      </c>
      <c r="AC53" s="352"/>
    </row>
    <row r="54" customHeight="1" spans="1:53">
      <c r="A54" s="41">
        <v>7</v>
      </c>
      <c r="B54" s="30">
        <v>44013</v>
      </c>
      <c r="C54" s="250">
        <v>626</v>
      </c>
      <c r="D54" s="142">
        <v>19547.3</v>
      </c>
      <c r="E54" s="244">
        <v>0</v>
      </c>
      <c r="F54" s="142">
        <v>0</v>
      </c>
      <c r="G54" s="350">
        <v>182</v>
      </c>
      <c r="H54" s="142">
        <v>5641.35</v>
      </c>
      <c r="I54" s="150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0">
        <v>1137</v>
      </c>
      <c r="N54" s="351">
        <v>35040</v>
      </c>
      <c r="O54" s="350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9">
        <v>677</v>
      </c>
      <c r="T54" s="142">
        <v>21935.8</v>
      </c>
      <c r="U54" s="244">
        <v>8</v>
      </c>
      <c r="V54" s="142">
        <v>272.35</v>
      </c>
      <c r="W54" s="150">
        <f t="shared" si="15"/>
        <v>685</v>
      </c>
      <c r="X54" s="366">
        <f t="shared" si="16"/>
        <v>22208.15</v>
      </c>
      <c r="Y54" s="150">
        <f t="shared" si="18"/>
        <v>2299</v>
      </c>
      <c r="Z54" s="366">
        <f t="shared" si="17"/>
        <v>72537.65</v>
      </c>
      <c r="AA54" s="350">
        <v>140</v>
      </c>
      <c r="AB54" s="200">
        <v>4422.1</v>
      </c>
      <c r="AC54" s="352"/>
    </row>
    <row r="55" customHeight="1" spans="1:53">
      <c r="A55" s="41">
        <v>8</v>
      </c>
      <c r="B55" s="30">
        <v>44044</v>
      </c>
      <c r="C55" s="250">
        <v>696</v>
      </c>
      <c r="D55" s="142">
        <v>21778.95</v>
      </c>
      <c r="E55" s="244">
        <v>0</v>
      </c>
      <c r="F55" s="142">
        <v>0</v>
      </c>
      <c r="G55" s="350">
        <v>49</v>
      </c>
      <c r="H55" s="142">
        <v>1524.25</v>
      </c>
      <c r="I55" s="150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0">
        <v>1112</v>
      </c>
      <c r="N55" s="351">
        <v>35536.55</v>
      </c>
      <c r="O55" s="350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9">
        <v>648</v>
      </c>
      <c r="T55" s="142">
        <v>20638.65</v>
      </c>
      <c r="U55" s="244">
        <v>4</v>
      </c>
      <c r="V55" s="142">
        <v>124.85</v>
      </c>
      <c r="W55" s="150">
        <f t="shared" si="15"/>
        <v>652</v>
      </c>
      <c r="X55" s="366">
        <f t="shared" si="16"/>
        <v>20763.5</v>
      </c>
      <c r="Y55" s="150">
        <f t="shared" si="18"/>
        <v>1878</v>
      </c>
      <c r="Z55" s="366">
        <f t="shared" si="17"/>
        <v>59895.45</v>
      </c>
      <c r="AA55" s="350">
        <v>119</v>
      </c>
      <c r="AB55" s="200">
        <v>3660.35</v>
      </c>
      <c r="AC55" s="352"/>
    </row>
    <row r="56" customHeight="1" spans="1:53">
      <c r="A56" s="41">
        <v>9</v>
      </c>
      <c r="B56" s="30">
        <v>44075</v>
      </c>
      <c r="C56" s="250">
        <v>501</v>
      </c>
      <c r="D56" s="142">
        <v>15466.65</v>
      </c>
      <c r="E56" s="244">
        <v>16</v>
      </c>
      <c r="F56" s="142">
        <v>307.8</v>
      </c>
      <c r="G56" s="350">
        <v>331</v>
      </c>
      <c r="H56" s="142">
        <v>10176.9</v>
      </c>
      <c r="I56" s="150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0">
        <v>821</v>
      </c>
      <c r="N56" s="351">
        <v>25744.1</v>
      </c>
      <c r="O56" s="350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9">
        <v>478</v>
      </c>
      <c r="T56" s="142">
        <v>14946.75</v>
      </c>
      <c r="U56" s="244">
        <v>97</v>
      </c>
      <c r="V56" s="142">
        <v>3077.05</v>
      </c>
      <c r="W56" s="150">
        <f t="shared" si="15"/>
        <v>575</v>
      </c>
      <c r="X56" s="366">
        <f t="shared" si="16"/>
        <v>18023.8</v>
      </c>
      <c r="Y56" s="150">
        <f t="shared" si="18"/>
        <v>2011</v>
      </c>
      <c r="Z56" s="366">
        <f t="shared" si="17"/>
        <v>63980.05</v>
      </c>
      <c r="AA56" s="350">
        <v>145</v>
      </c>
      <c r="AB56" s="200">
        <v>4532.2</v>
      </c>
      <c r="AC56" s="352"/>
    </row>
    <row r="57" customHeight="1" spans="1:53">
      <c r="A57" s="41">
        <v>10</v>
      </c>
      <c r="B57" s="30">
        <v>44105</v>
      </c>
      <c r="C57" s="250">
        <v>328</v>
      </c>
      <c r="D57" s="142">
        <v>10225.25</v>
      </c>
      <c r="E57" s="244">
        <v>0</v>
      </c>
      <c r="F57" s="142">
        <v>0</v>
      </c>
      <c r="G57" s="350">
        <v>121</v>
      </c>
      <c r="H57" s="142">
        <v>3773.35</v>
      </c>
      <c r="I57" s="150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0">
        <v>441</v>
      </c>
      <c r="N57" s="351">
        <v>14082.4</v>
      </c>
      <c r="O57" s="350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9">
        <v>331</v>
      </c>
      <c r="T57" s="142">
        <v>10358.95</v>
      </c>
      <c r="U57" s="244">
        <v>126</v>
      </c>
      <c r="V57" s="142">
        <v>4081.6</v>
      </c>
      <c r="W57" s="150">
        <f t="shared" si="15"/>
        <v>457</v>
      </c>
      <c r="X57" s="366">
        <f t="shared" si="16"/>
        <v>14440.55</v>
      </c>
      <c r="Y57" s="150">
        <f t="shared" si="18"/>
        <v>1038</v>
      </c>
      <c r="Z57" s="366">
        <f t="shared" si="17"/>
        <v>33123.5</v>
      </c>
      <c r="AA57" s="350">
        <v>65</v>
      </c>
      <c r="AB57" s="200">
        <v>2022.65</v>
      </c>
      <c r="AC57" s="352"/>
    </row>
    <row r="58" customHeight="1" spans="1:53">
      <c r="A58" s="41">
        <v>11</v>
      </c>
      <c r="B58" s="30">
        <v>44136</v>
      </c>
      <c r="C58" s="250">
        <v>281</v>
      </c>
      <c r="D58" s="142">
        <v>8779.1</v>
      </c>
      <c r="E58" s="244">
        <v>0</v>
      </c>
      <c r="F58" s="142">
        <v>0</v>
      </c>
      <c r="G58" s="350">
        <v>557</v>
      </c>
      <c r="H58" s="142">
        <v>17435.4</v>
      </c>
      <c r="I58" s="150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0">
        <v>467</v>
      </c>
      <c r="N58" s="351">
        <v>15161.6</v>
      </c>
      <c r="O58" s="350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9">
        <v>227</v>
      </c>
      <c r="T58" s="142">
        <v>7300.45</v>
      </c>
      <c r="U58" s="244">
        <v>302</v>
      </c>
      <c r="V58" s="142">
        <v>9806.65</v>
      </c>
      <c r="W58" s="150">
        <f t="shared" si="15"/>
        <v>529</v>
      </c>
      <c r="X58" s="366">
        <f t="shared" si="16"/>
        <v>17107.1</v>
      </c>
      <c r="Y58" s="150">
        <f t="shared" si="18"/>
        <v>1798</v>
      </c>
      <c r="Z58" s="366">
        <f t="shared" si="17"/>
        <v>58410.2</v>
      </c>
      <c r="AA58" s="350">
        <v>112</v>
      </c>
      <c r="AB58" s="200">
        <v>3494.85</v>
      </c>
      <c r="AC58" s="352"/>
    </row>
    <row r="59" customHeight="1" spans="1:53">
      <c r="A59" s="41">
        <v>12</v>
      </c>
      <c r="B59" s="30">
        <v>44166</v>
      </c>
      <c r="C59" s="250">
        <v>799</v>
      </c>
      <c r="D59" s="142">
        <v>24663.55</v>
      </c>
      <c r="E59" s="244">
        <v>295</v>
      </c>
      <c r="F59" s="142">
        <v>7921.3</v>
      </c>
      <c r="G59" s="350">
        <v>733</v>
      </c>
      <c r="H59" s="142">
        <v>23004.7</v>
      </c>
      <c r="I59" s="150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0">
        <v>1200</v>
      </c>
      <c r="N59" s="351">
        <v>39306.7</v>
      </c>
      <c r="O59" s="350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9">
        <v>869</v>
      </c>
      <c r="T59" s="142">
        <v>28302.6</v>
      </c>
      <c r="U59" s="244">
        <v>0</v>
      </c>
      <c r="V59" s="142">
        <v>0</v>
      </c>
      <c r="W59" s="150">
        <f t="shared" si="15"/>
        <v>869</v>
      </c>
      <c r="X59" s="366">
        <f t="shared" si="16"/>
        <v>28302.6</v>
      </c>
      <c r="Y59" s="150">
        <f t="shared" si="18"/>
        <v>3563</v>
      </c>
      <c r="Z59" s="366">
        <f t="shared" si="17"/>
        <v>118049.05</v>
      </c>
      <c r="AA59" s="350">
        <v>273</v>
      </c>
      <c r="AB59" s="200">
        <v>8684.65</v>
      </c>
      <c r="AC59" s="352"/>
    </row>
    <row r="60" customHeight="1" spans="1:53">
      <c r="A60" s="56"/>
      <c r="B60" s="57" t="s">
        <v>25</v>
      </c>
      <c r="C60" s="62">
        <f t="shared" ref="C60:J60" si="19">SUM(C48:C59)</f>
        <v>4664</v>
      </c>
      <c r="D60" s="148">
        <f t="shared" si="19"/>
        <v>145330</v>
      </c>
      <c r="E60" s="149">
        <f t="shared" si="19"/>
        <v>343</v>
      </c>
      <c r="F60" s="148">
        <f t="shared" si="19"/>
        <v>9368.1</v>
      </c>
      <c r="G60" s="172">
        <f t="shared" si="19"/>
        <v>3449</v>
      </c>
      <c r="H60" s="148">
        <f t="shared" si="19"/>
        <v>107784.1</v>
      </c>
      <c r="I60" s="149">
        <f t="shared" si="19"/>
        <v>94</v>
      </c>
      <c r="J60" s="60">
        <f t="shared" si="19"/>
        <v>2437</v>
      </c>
      <c r="K60" s="56">
        <f t="shared" ref="K60:AB60" si="20">SUM(K48:K59)</f>
        <v>8550</v>
      </c>
      <c r="L60" s="60">
        <f t="shared" si="20"/>
        <v>264919.2</v>
      </c>
      <c r="M60" s="62">
        <f t="shared" si="20"/>
        <v>7038</v>
      </c>
      <c r="N60" s="67">
        <f t="shared" si="20"/>
        <v>223246.25</v>
      </c>
      <c r="O60" s="172">
        <f t="shared" si="20"/>
        <v>6088</v>
      </c>
      <c r="P60" s="60">
        <f t="shared" si="20"/>
        <v>198310.95</v>
      </c>
      <c r="Q60" s="56">
        <f t="shared" si="20"/>
        <v>13126</v>
      </c>
      <c r="R60" s="60">
        <f t="shared" si="20"/>
        <v>421557.2</v>
      </c>
      <c r="S60" s="369">
        <f t="shared" si="20"/>
        <v>4324</v>
      </c>
      <c r="T60" s="148">
        <f t="shared" si="20"/>
        <v>141121.2</v>
      </c>
      <c r="U60" s="149">
        <f t="shared" si="20"/>
        <v>1665</v>
      </c>
      <c r="V60" s="148">
        <f t="shared" si="20"/>
        <v>55180.8</v>
      </c>
      <c r="W60" s="370">
        <f t="shared" si="20"/>
        <v>5989</v>
      </c>
      <c r="X60" s="371">
        <f t="shared" si="20"/>
        <v>196302</v>
      </c>
      <c r="Y60" s="151">
        <f t="shared" si="20"/>
        <v>19115</v>
      </c>
      <c r="Z60" s="61">
        <f t="shared" si="20"/>
        <v>617859.2</v>
      </c>
      <c r="AA60" s="172">
        <f t="shared" si="20"/>
        <v>1135</v>
      </c>
      <c r="AB60" s="136">
        <f t="shared" si="20"/>
        <v>35558.35</v>
      </c>
      <c r="AC60" s="354"/>
    </row>
    <row r="61" ht="50" customHeight="1"/>
    <row r="62" ht="68" customHeight="1" spans="1:53">
      <c r="A62" s="68" t="s">
        <v>35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9" t="s">
        <v>40</v>
      </c>
      <c r="L63" s="236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2" t="s">
        <v>48</v>
      </c>
      <c r="AD63" s="223"/>
      <c r="AE63" s="9" t="s">
        <v>49</v>
      </c>
      <c r="AF63" s="6"/>
      <c r="AG63" s="6" t="s">
        <v>50</v>
      </c>
      <c r="AH63" s="5"/>
      <c r="AI63" s="237" t="s">
        <v>51</v>
      </c>
      <c r="AJ63" s="356"/>
      <c r="AK63" s="9" t="s">
        <v>52</v>
      </c>
      <c r="AL63" s="6"/>
      <c r="AM63" s="6" t="s">
        <v>53</v>
      </c>
      <c r="AN63" s="5"/>
      <c r="AO63" s="237" t="s">
        <v>54</v>
      </c>
      <c r="AP63" s="358"/>
      <c r="AQ63" s="9" t="s">
        <v>55</v>
      </c>
      <c r="AR63" s="6"/>
      <c r="AS63" s="6" t="s">
        <v>56</v>
      </c>
      <c r="AT63" s="5"/>
      <c r="AU63" s="237" t="s">
        <v>57</v>
      </c>
      <c r="AV63" s="358"/>
      <c r="AW63" s="7" t="s">
        <v>4</v>
      </c>
      <c r="AX63" s="8"/>
      <c r="AY63" s="11" t="s">
        <v>5</v>
      </c>
      <c r="AZ63" s="75"/>
      <c r="BA63" s="341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2" t="s">
        <v>22</v>
      </c>
      <c r="L64" s="241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2" t="s">
        <v>22</v>
      </c>
      <c r="X64" s="373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6" t="s">
        <v>22</v>
      </c>
      <c r="AD64" s="227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2" t="s">
        <v>22</v>
      </c>
      <c r="AJ64" s="360" t="s">
        <v>23</v>
      </c>
      <c r="AK64" s="374" t="s">
        <v>9</v>
      </c>
      <c r="AL64" s="375" t="s">
        <v>10</v>
      </c>
      <c r="AM64" s="375" t="s">
        <v>9</v>
      </c>
      <c r="AN64" s="376" t="s">
        <v>10</v>
      </c>
      <c r="AO64" s="377" t="s">
        <v>22</v>
      </c>
      <c r="AP64" s="378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2" t="s">
        <v>22</v>
      </c>
      <c r="AV64" s="361" t="s">
        <v>23</v>
      </c>
      <c r="AW64" s="379" t="s">
        <v>22</v>
      </c>
      <c r="AX64" s="380" t="s">
        <v>23</v>
      </c>
      <c r="AY64" s="372" t="s">
        <v>9</v>
      </c>
      <c r="AZ64" s="380" t="s">
        <v>10</v>
      </c>
      <c r="BA64" s="344"/>
    </row>
    <row r="65" customHeight="1" spans="1:53">
      <c r="A65" s="29">
        <v>1</v>
      </c>
      <c r="B65" s="30">
        <v>44197</v>
      </c>
      <c r="C65" s="250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5">
        <f>C65+E65+G65+I65</f>
        <v>1106</v>
      </c>
      <c r="L65" s="34">
        <f>D65+F65+H65+J65</f>
        <v>34915.15</v>
      </c>
      <c r="M65" s="250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50">
        <f>K65+U65</f>
        <v>2301</v>
      </c>
      <c r="X65" s="40">
        <f>L65+V65</f>
        <v>67325.25</v>
      </c>
      <c r="Y65" s="250">
        <v>1351</v>
      </c>
      <c r="Z65" s="52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50">
        <v>48</v>
      </c>
      <c r="AF65" s="52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9">
        <v>0</v>
      </c>
      <c r="AL65" s="32">
        <v>0</v>
      </c>
      <c r="AM65" s="35">
        <v>0</v>
      </c>
      <c r="AN65" s="34">
        <v>0</v>
      </c>
      <c r="AO65" s="245">
        <f>AK65+AM65</f>
        <v>0</v>
      </c>
      <c r="AP65" s="37">
        <f>AL65+AN65</f>
        <v>0</v>
      </c>
      <c r="AQ65" s="249">
        <v>658</v>
      </c>
      <c r="AR65" s="32">
        <v>21186.1</v>
      </c>
      <c r="AS65" s="35">
        <v>29</v>
      </c>
      <c r="AT65" s="142">
        <v>955.6</v>
      </c>
      <c r="AU65" s="150">
        <f>AQ65+AS65</f>
        <v>687</v>
      </c>
      <c r="AV65" s="366">
        <f>AR65+AT65</f>
        <v>22141.7</v>
      </c>
      <c r="AW65" s="150">
        <f>AC65+AI65+AO65+AU65</f>
        <v>3701</v>
      </c>
      <c r="AX65" s="366">
        <f>AD65+AJ65+AP65+AV65</f>
        <v>125713.75</v>
      </c>
      <c r="AY65" s="367">
        <v>271</v>
      </c>
      <c r="AZ65" s="368">
        <v>9008.9</v>
      </c>
      <c r="BA65" s="348"/>
    </row>
    <row r="66" customHeight="1" spans="1:53">
      <c r="A66" s="41">
        <v>2</v>
      </c>
      <c r="B66" s="30">
        <v>44228</v>
      </c>
      <c r="C66" s="250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5">
        <f t="shared" ref="K66:K76" si="21">C66+E66+G66+I66</f>
        <v>336</v>
      </c>
      <c r="L66" s="34">
        <f t="shared" ref="L66:L76" si="22">D66+F66+H66+J66</f>
        <v>10569</v>
      </c>
      <c r="M66" s="250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50">
        <f t="shared" ref="W66:W76" si="24">K66+U66</f>
        <v>743</v>
      </c>
      <c r="X66" s="40">
        <f t="shared" ref="X66:X76" si="25">L66+V66</f>
        <v>22296.4</v>
      </c>
      <c r="Y66" s="250">
        <v>5</v>
      </c>
      <c r="Z66" s="52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0">
        <v>0</v>
      </c>
      <c r="AF66" s="52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5">
        <v>0</v>
      </c>
      <c r="AL66" s="147">
        <v>0</v>
      </c>
      <c r="AM66" s="39">
        <v>0</v>
      </c>
      <c r="AN66" s="40">
        <v>0</v>
      </c>
      <c r="AO66" s="245">
        <f>AK66+AM66</f>
        <v>0</v>
      </c>
      <c r="AP66" s="37">
        <f t="shared" ref="AP66:AP76" si="30">AL66+AN66</f>
        <v>0</v>
      </c>
      <c r="AQ66" s="249">
        <v>0</v>
      </c>
      <c r="AR66" s="32">
        <v>0</v>
      </c>
      <c r="AS66" s="35">
        <v>366</v>
      </c>
      <c r="AT66" s="142">
        <v>12159.4</v>
      </c>
      <c r="AU66" s="150">
        <f t="shared" ref="AU66:AU76" si="31">AQ66+AS66</f>
        <v>366</v>
      </c>
      <c r="AV66" s="366">
        <f t="shared" ref="AV66:AV76" si="32">AR66+AT66</f>
        <v>12159.4</v>
      </c>
      <c r="AW66" s="150">
        <f t="shared" ref="AW66:AW76" si="33">AC66+AI66+AO66+AU66</f>
        <v>1702</v>
      </c>
      <c r="AX66" s="366">
        <f t="shared" ref="AX66:AX76" si="34">AD66+AJ66+AP66+AV66</f>
        <v>57496.4</v>
      </c>
      <c r="AY66" s="346">
        <v>86</v>
      </c>
      <c r="AZ66" s="99">
        <v>2376.5</v>
      </c>
      <c r="BA66" s="352"/>
    </row>
    <row r="67" customHeight="1" spans="1:53">
      <c r="A67" s="41">
        <v>3</v>
      </c>
      <c r="B67" s="30">
        <v>44256</v>
      </c>
      <c r="C67" s="250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5">
        <f t="shared" si="21"/>
        <v>614</v>
      </c>
      <c r="L67" s="34">
        <f t="shared" si="22"/>
        <v>19127.4</v>
      </c>
      <c r="M67" s="250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50">
        <f t="shared" si="24"/>
        <v>1221</v>
      </c>
      <c r="X67" s="40">
        <f t="shared" si="25"/>
        <v>37469.5</v>
      </c>
      <c r="Y67" s="250">
        <v>896</v>
      </c>
      <c r="Z67" s="52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0">
        <v>287</v>
      </c>
      <c r="AF67" s="52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5">
        <v>0</v>
      </c>
      <c r="AL67" s="147">
        <v>0</v>
      </c>
      <c r="AM67" s="39">
        <v>0</v>
      </c>
      <c r="AN67" s="40">
        <v>0</v>
      </c>
      <c r="AO67" s="245">
        <f t="shared" ref="AO66:AO76" si="36">AK67+AM67</f>
        <v>0</v>
      </c>
      <c r="AP67" s="37">
        <f t="shared" si="30"/>
        <v>0</v>
      </c>
      <c r="AQ67" s="249">
        <v>206</v>
      </c>
      <c r="AR67" s="32">
        <v>6432.25</v>
      </c>
      <c r="AS67" s="35">
        <v>131</v>
      </c>
      <c r="AT67" s="142">
        <v>4288.2</v>
      </c>
      <c r="AU67" s="150">
        <f t="shared" si="31"/>
        <v>337</v>
      </c>
      <c r="AV67" s="366">
        <f t="shared" si="32"/>
        <v>10720.45</v>
      </c>
      <c r="AW67" s="150">
        <f t="shared" si="33"/>
        <v>2358</v>
      </c>
      <c r="AX67" s="366">
        <f t="shared" si="34"/>
        <v>77610.5</v>
      </c>
      <c r="AY67" s="350">
        <v>111</v>
      </c>
      <c r="AZ67" s="200">
        <v>3334</v>
      </c>
      <c r="BA67" s="353"/>
    </row>
    <row r="68" customHeight="1" spans="1:53">
      <c r="A68" s="41">
        <v>4</v>
      </c>
      <c r="B68" s="30">
        <v>44287</v>
      </c>
      <c r="C68" s="250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5">
        <f t="shared" si="21"/>
        <v>619</v>
      </c>
      <c r="L68" s="34">
        <f t="shared" si="22"/>
        <v>19446.05</v>
      </c>
      <c r="M68" s="249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50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5">
        <v>152</v>
      </c>
      <c r="AL68" s="147">
        <v>4937.95</v>
      </c>
      <c r="AM68" s="39">
        <v>10</v>
      </c>
      <c r="AN68" s="40">
        <v>343.95</v>
      </c>
      <c r="AO68" s="245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42">
        <v>9186.4</v>
      </c>
      <c r="AU68" s="150">
        <f t="shared" si="31"/>
        <v>413</v>
      </c>
      <c r="AV68" s="366">
        <f t="shared" si="32"/>
        <v>13462.3</v>
      </c>
      <c r="AW68" s="150">
        <f t="shared" si="33"/>
        <v>2347</v>
      </c>
      <c r="AX68" s="366">
        <f t="shared" si="34"/>
        <v>76341.45</v>
      </c>
      <c r="AY68" s="192">
        <v>127</v>
      </c>
      <c r="AZ68" s="200">
        <v>4183.25</v>
      </c>
      <c r="BA68" s="352"/>
    </row>
    <row r="69" customHeight="1" spans="1:53">
      <c r="A69" s="41">
        <v>5</v>
      </c>
      <c r="B69" s="30">
        <v>44317</v>
      </c>
      <c r="C69" s="250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5">
        <f t="shared" si="21"/>
        <v>673</v>
      </c>
      <c r="L69" s="34">
        <f t="shared" si="22"/>
        <v>20804.45</v>
      </c>
      <c r="M69" s="249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50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5">
        <v>227</v>
      </c>
      <c r="AL69" s="147">
        <v>7222.85</v>
      </c>
      <c r="AM69" s="39">
        <v>0</v>
      </c>
      <c r="AN69" s="40">
        <v>0</v>
      </c>
      <c r="AO69" s="245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42">
        <v>12371.1</v>
      </c>
      <c r="AU69" s="150">
        <f t="shared" si="31"/>
        <v>437</v>
      </c>
      <c r="AV69" s="366">
        <f t="shared" si="32"/>
        <v>13900.6</v>
      </c>
      <c r="AW69" s="150">
        <f t="shared" si="33"/>
        <v>2916</v>
      </c>
      <c r="AX69" s="366">
        <f t="shared" si="34"/>
        <v>95961.65</v>
      </c>
      <c r="AY69" s="350">
        <v>196</v>
      </c>
      <c r="AZ69" s="200">
        <v>6088.6</v>
      </c>
      <c r="BA69" s="352"/>
    </row>
    <row r="70" customHeight="1" spans="1:53">
      <c r="A70" s="41">
        <v>6</v>
      </c>
      <c r="B70" s="30">
        <v>44348</v>
      </c>
      <c r="C70" s="250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5">
        <f t="shared" si="21"/>
        <v>386</v>
      </c>
      <c r="L70" s="34">
        <f t="shared" si="22"/>
        <v>11941.8</v>
      </c>
      <c r="M70" s="250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50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0">
        <v>0</v>
      </c>
      <c r="AF70" s="52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5">
        <v>37</v>
      </c>
      <c r="AL70" s="147">
        <v>1200.15</v>
      </c>
      <c r="AM70" s="39">
        <v>148</v>
      </c>
      <c r="AN70" s="40">
        <v>4867.5</v>
      </c>
      <c r="AO70" s="245">
        <f t="shared" si="36"/>
        <v>185</v>
      </c>
      <c r="AP70" s="37">
        <f t="shared" si="30"/>
        <v>6067.65</v>
      </c>
      <c r="AQ70" s="249">
        <v>0</v>
      </c>
      <c r="AR70" s="32">
        <v>0</v>
      </c>
      <c r="AS70" s="33">
        <v>403</v>
      </c>
      <c r="AT70" s="142">
        <v>12827.9</v>
      </c>
      <c r="AU70" s="150">
        <f t="shared" si="31"/>
        <v>403</v>
      </c>
      <c r="AV70" s="366">
        <f t="shared" si="32"/>
        <v>12827.9</v>
      </c>
      <c r="AW70" s="150">
        <f t="shared" si="33"/>
        <v>1663</v>
      </c>
      <c r="AX70" s="366">
        <f t="shared" si="34"/>
        <v>54927.6</v>
      </c>
      <c r="AY70" s="192">
        <v>144</v>
      </c>
      <c r="AZ70" s="200">
        <v>4500.4</v>
      </c>
      <c r="BA70" s="352"/>
    </row>
    <row r="71" customHeight="1" spans="1:53">
      <c r="A71" s="41">
        <v>7</v>
      </c>
      <c r="B71" s="30">
        <v>44378</v>
      </c>
      <c r="C71" s="250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5">
        <f t="shared" si="21"/>
        <v>876</v>
      </c>
      <c r="L71" s="34">
        <f t="shared" si="22"/>
        <v>26959.95</v>
      </c>
      <c r="M71" s="249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50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5">
        <v>242</v>
      </c>
      <c r="AL71" s="147">
        <v>7666.9</v>
      </c>
      <c r="AM71" s="39">
        <v>32</v>
      </c>
      <c r="AN71" s="40">
        <v>1047.6</v>
      </c>
      <c r="AO71" s="245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42">
        <v>11718.85</v>
      </c>
      <c r="AU71" s="150">
        <f t="shared" si="31"/>
        <v>462</v>
      </c>
      <c r="AV71" s="366">
        <f t="shared" si="32"/>
        <v>14987.8</v>
      </c>
      <c r="AW71" s="150">
        <f t="shared" si="33"/>
        <v>2940</v>
      </c>
      <c r="AX71" s="366">
        <f t="shared" si="34"/>
        <v>95483.05</v>
      </c>
      <c r="AY71" s="192">
        <v>247</v>
      </c>
      <c r="AZ71" s="200">
        <v>7770.2</v>
      </c>
      <c r="BA71" s="352"/>
    </row>
    <row r="72" customHeight="1" spans="1:53">
      <c r="A72" s="41">
        <v>8</v>
      </c>
      <c r="B72" s="30">
        <v>44409</v>
      </c>
      <c r="C72" s="250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5">
        <f t="shared" si="21"/>
        <v>1021</v>
      </c>
      <c r="L72" s="34">
        <f t="shared" si="22"/>
        <v>30865.5</v>
      </c>
      <c r="M72" s="249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50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0">
        <v>0</v>
      </c>
      <c r="AF72" s="52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5">
        <v>230</v>
      </c>
      <c r="AL72" s="147">
        <v>7351.05</v>
      </c>
      <c r="AM72" s="39">
        <v>0</v>
      </c>
      <c r="AN72" s="40">
        <v>0</v>
      </c>
      <c r="AO72" s="245">
        <f t="shared" si="36"/>
        <v>230</v>
      </c>
      <c r="AP72" s="37">
        <f t="shared" si="30"/>
        <v>7351.05</v>
      </c>
      <c r="AQ72" s="249">
        <v>0</v>
      </c>
      <c r="AR72" s="32">
        <v>0</v>
      </c>
      <c r="AS72" s="33">
        <v>388</v>
      </c>
      <c r="AT72" s="142">
        <v>12812.2</v>
      </c>
      <c r="AU72" s="150">
        <f t="shared" si="31"/>
        <v>388</v>
      </c>
      <c r="AV72" s="366">
        <f t="shared" si="32"/>
        <v>12812.2</v>
      </c>
      <c r="AW72" s="150">
        <f t="shared" si="33"/>
        <v>2496</v>
      </c>
      <c r="AX72" s="366">
        <f t="shared" si="34"/>
        <v>81778</v>
      </c>
      <c r="AY72" s="192">
        <v>273</v>
      </c>
      <c r="AZ72" s="200">
        <v>8573.95</v>
      </c>
      <c r="BA72" s="352"/>
    </row>
    <row r="73" customHeight="1" spans="1:53">
      <c r="A73" s="41">
        <v>9</v>
      </c>
      <c r="B73" s="30">
        <v>44440</v>
      </c>
      <c r="C73" s="250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5">
        <f t="shared" si="21"/>
        <v>549</v>
      </c>
      <c r="L73" s="34">
        <f t="shared" si="22"/>
        <v>17356.05</v>
      </c>
      <c r="M73" s="250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50">
        <f t="shared" si="24"/>
        <v>1099</v>
      </c>
      <c r="X73" s="40">
        <f t="shared" si="25"/>
        <v>34734.4</v>
      </c>
      <c r="Y73" s="250">
        <v>922</v>
      </c>
      <c r="Z73" s="52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0">
        <v>0</v>
      </c>
      <c r="AF73" s="52">
        <v>0</v>
      </c>
      <c r="AG73" s="199">
        <v>671</v>
      </c>
      <c r="AH73" s="143">
        <v>21472.75</v>
      </c>
      <c r="AI73" s="41">
        <f t="shared" si="28"/>
        <v>671</v>
      </c>
      <c r="AJ73" s="40">
        <f t="shared" si="29"/>
        <v>21472.75</v>
      </c>
      <c r="AK73" s="365">
        <v>240</v>
      </c>
      <c r="AL73" s="48">
        <v>7438.5</v>
      </c>
      <c r="AM73" s="39">
        <v>0</v>
      </c>
      <c r="AN73" s="40">
        <v>0</v>
      </c>
      <c r="AO73" s="245">
        <f t="shared" si="36"/>
        <v>240</v>
      </c>
      <c r="AP73" s="37">
        <f t="shared" si="30"/>
        <v>7438.5</v>
      </c>
      <c r="AQ73" s="249">
        <v>0</v>
      </c>
      <c r="AR73" s="32">
        <v>0</v>
      </c>
      <c r="AS73" s="35">
        <v>457</v>
      </c>
      <c r="AT73" s="351">
        <v>14287.6</v>
      </c>
      <c r="AU73" s="150">
        <f t="shared" si="31"/>
        <v>457</v>
      </c>
      <c r="AV73" s="366">
        <f t="shared" si="32"/>
        <v>14287.6</v>
      </c>
      <c r="AW73" s="150">
        <f t="shared" si="33"/>
        <v>2290</v>
      </c>
      <c r="AX73" s="366">
        <f t="shared" si="34"/>
        <v>71772.3</v>
      </c>
      <c r="AY73" s="192">
        <v>181</v>
      </c>
      <c r="AZ73" s="200">
        <v>5572.3</v>
      </c>
      <c r="BA73" s="352"/>
    </row>
    <row r="74" customHeight="1" spans="1:53">
      <c r="A74" s="41">
        <v>10</v>
      </c>
      <c r="B74" s="30">
        <v>44470</v>
      </c>
      <c r="C74" s="250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5">
        <f t="shared" si="21"/>
        <v>610</v>
      </c>
      <c r="L74" s="34">
        <f t="shared" si="22"/>
        <v>18910.15</v>
      </c>
      <c r="M74" s="250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50">
        <f t="shared" si="24"/>
        <v>1247</v>
      </c>
      <c r="X74" s="40">
        <f t="shared" si="25"/>
        <v>38578.2</v>
      </c>
      <c r="Y74" s="250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0">
        <v>0</v>
      </c>
      <c r="AF74" s="52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5">
        <v>232</v>
      </c>
      <c r="AL74" s="147">
        <v>7269.55</v>
      </c>
      <c r="AM74" s="39">
        <v>55</v>
      </c>
      <c r="AN74" s="40">
        <v>1740.5</v>
      </c>
      <c r="AO74" s="245">
        <f t="shared" si="36"/>
        <v>287</v>
      </c>
      <c r="AP74" s="37">
        <f t="shared" si="30"/>
        <v>9010.05</v>
      </c>
      <c r="AQ74" s="249">
        <v>10</v>
      </c>
      <c r="AR74" s="32">
        <v>315.1</v>
      </c>
      <c r="AS74" s="35">
        <v>549</v>
      </c>
      <c r="AT74" s="142">
        <v>17107.35</v>
      </c>
      <c r="AU74" s="150">
        <f t="shared" si="31"/>
        <v>559</v>
      </c>
      <c r="AV74" s="366">
        <f t="shared" si="32"/>
        <v>17422.45</v>
      </c>
      <c r="AW74" s="150">
        <f t="shared" si="33"/>
        <v>3322</v>
      </c>
      <c r="AX74" s="366">
        <f t="shared" si="34"/>
        <v>104311.85</v>
      </c>
      <c r="AY74" s="350">
        <v>168</v>
      </c>
      <c r="AZ74" s="200">
        <v>5211.85</v>
      </c>
      <c r="BA74" s="352"/>
    </row>
    <row r="75" customHeight="1" spans="1:53">
      <c r="A75" s="41">
        <v>11</v>
      </c>
      <c r="B75" s="30">
        <v>44501</v>
      </c>
      <c r="C75" s="250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5">
        <f t="shared" si="21"/>
        <v>1002</v>
      </c>
      <c r="L75" s="34">
        <f t="shared" si="22"/>
        <v>31136.85</v>
      </c>
      <c r="M75" s="250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50">
        <f t="shared" si="24"/>
        <v>2068</v>
      </c>
      <c r="X75" s="40">
        <f t="shared" si="25"/>
        <v>62203.4</v>
      </c>
      <c r="Y75" s="250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0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5">
        <v>287</v>
      </c>
      <c r="AL75" s="147">
        <v>9155.75</v>
      </c>
      <c r="AM75" s="39">
        <v>0</v>
      </c>
      <c r="AN75" s="40">
        <v>0</v>
      </c>
      <c r="AO75" s="245">
        <f t="shared" si="36"/>
        <v>287</v>
      </c>
      <c r="AP75" s="37">
        <f t="shared" si="30"/>
        <v>9155.75</v>
      </c>
      <c r="AQ75" s="249">
        <v>19</v>
      </c>
      <c r="AR75" s="32">
        <v>595.4</v>
      </c>
      <c r="AS75" s="35">
        <v>496</v>
      </c>
      <c r="AT75" s="142">
        <v>15888.35</v>
      </c>
      <c r="AU75" s="150">
        <f t="shared" si="31"/>
        <v>515</v>
      </c>
      <c r="AV75" s="366">
        <f t="shared" si="32"/>
        <v>16483.75</v>
      </c>
      <c r="AW75" s="150">
        <f t="shared" si="33"/>
        <v>3675</v>
      </c>
      <c r="AX75" s="366">
        <f t="shared" si="34"/>
        <v>118099.4</v>
      </c>
      <c r="AY75" s="350">
        <v>233</v>
      </c>
      <c r="AZ75" s="200">
        <v>7335.95</v>
      </c>
      <c r="BA75" s="352"/>
    </row>
    <row r="76" customHeight="1" spans="1:53">
      <c r="A76" s="41">
        <v>12</v>
      </c>
      <c r="B76" s="30">
        <v>44531</v>
      </c>
      <c r="C76" s="250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5">
        <f t="shared" si="21"/>
        <v>1022</v>
      </c>
      <c r="L76" s="34">
        <f t="shared" si="22"/>
        <v>32864.1</v>
      </c>
      <c r="M76" s="250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50">
        <f t="shared" si="24"/>
        <v>2163</v>
      </c>
      <c r="X76" s="40">
        <f t="shared" si="25"/>
        <v>64956.05</v>
      </c>
      <c r="Y76" s="250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0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5">
        <v>226</v>
      </c>
      <c r="AL76" s="147">
        <v>7304.5</v>
      </c>
      <c r="AM76" s="39">
        <v>52</v>
      </c>
      <c r="AN76" s="40">
        <v>1712</v>
      </c>
      <c r="AO76" s="245">
        <f t="shared" si="36"/>
        <v>278</v>
      </c>
      <c r="AP76" s="37">
        <f t="shared" si="30"/>
        <v>9016.5</v>
      </c>
      <c r="AQ76" s="249">
        <v>62</v>
      </c>
      <c r="AR76" s="32">
        <v>2005.7</v>
      </c>
      <c r="AS76" s="35">
        <v>472</v>
      </c>
      <c r="AT76" s="142">
        <v>15546.05</v>
      </c>
      <c r="AU76" s="150">
        <f t="shared" si="31"/>
        <v>534</v>
      </c>
      <c r="AV76" s="366">
        <f t="shared" si="32"/>
        <v>17551.75</v>
      </c>
      <c r="AW76" s="150">
        <f t="shared" si="33"/>
        <v>3153</v>
      </c>
      <c r="AX76" s="366">
        <f t="shared" si="34"/>
        <v>104028.3</v>
      </c>
      <c r="AY76" s="350">
        <v>266</v>
      </c>
      <c r="AZ76" s="200">
        <v>8370.55</v>
      </c>
      <c r="BA76" s="352"/>
    </row>
    <row r="77" customHeight="1" spans="1:53">
      <c r="A77" s="56"/>
      <c r="B77" s="57" t="s">
        <v>25</v>
      </c>
      <c r="C77" s="62">
        <f t="shared" ref="C77:G77" si="37">SUM(C65:C76)</f>
        <v>25</v>
      </c>
      <c r="D77" s="58">
        <f t="shared" si="37"/>
        <v>822.1</v>
      </c>
      <c r="E77" s="59">
        <f t="shared" si="37"/>
        <v>1478</v>
      </c>
      <c r="F77" s="60">
        <f t="shared" si="37"/>
        <v>45490.25</v>
      </c>
      <c r="G77" s="56">
        <f t="shared" si="37"/>
        <v>749</v>
      </c>
      <c r="H77" s="58">
        <f t="shared" ref="G77:S77" si="38">SUM(H65:H76)</f>
        <v>23469.65</v>
      </c>
      <c r="I77" s="59">
        <f t="shared" si="38"/>
        <v>6562</v>
      </c>
      <c r="J77" s="60">
        <f t="shared" si="38"/>
        <v>205114.45</v>
      </c>
      <c r="K77" s="248">
        <f t="shared" si="38"/>
        <v>8814</v>
      </c>
      <c r="L77" s="60">
        <f t="shared" si="38"/>
        <v>274896.45</v>
      </c>
      <c r="M77" s="62">
        <f t="shared" si="38"/>
        <v>2390</v>
      </c>
      <c r="N77" s="58">
        <f t="shared" si="38"/>
        <v>61169.25</v>
      </c>
      <c r="O77" s="59">
        <f t="shared" si="38"/>
        <v>158</v>
      </c>
      <c r="P77" s="60">
        <f t="shared" si="38"/>
        <v>4017.8</v>
      </c>
      <c r="Q77" s="56">
        <f t="shared" si="38"/>
        <v>5627</v>
      </c>
      <c r="R77" s="58">
        <f t="shared" si="38"/>
        <v>175136.65</v>
      </c>
      <c r="S77" s="59">
        <f t="shared" si="38"/>
        <v>1065</v>
      </c>
      <c r="T77" s="60">
        <f t="shared" ref="T77:AP77" si="39">SUM(T65:T76)</f>
        <v>32636.05</v>
      </c>
      <c r="U77" s="56">
        <f t="shared" si="39"/>
        <v>9240</v>
      </c>
      <c r="V77" s="61">
        <f t="shared" si="39"/>
        <v>272959.75</v>
      </c>
      <c r="W77" s="151">
        <f t="shared" si="39"/>
        <v>18054</v>
      </c>
      <c r="X77" s="60">
        <f t="shared" si="39"/>
        <v>547856.2</v>
      </c>
      <c r="Y77" s="62">
        <f t="shared" si="39"/>
        <v>11415</v>
      </c>
      <c r="Z77" s="63">
        <f t="shared" si="39"/>
        <v>369222.2</v>
      </c>
      <c r="AA77" s="64">
        <f t="shared" si="39"/>
        <v>1726</v>
      </c>
      <c r="AB77" s="60">
        <f t="shared" si="39"/>
        <v>57987.35</v>
      </c>
      <c r="AC77" s="56">
        <f t="shared" si="39"/>
        <v>13141</v>
      </c>
      <c r="AD77" s="60">
        <f t="shared" si="39"/>
        <v>427209.55</v>
      </c>
      <c r="AE77" s="62">
        <f t="shared" si="39"/>
        <v>907</v>
      </c>
      <c r="AF77" s="63">
        <f t="shared" si="39"/>
        <v>29241.25</v>
      </c>
      <c r="AG77" s="64">
        <f t="shared" si="39"/>
        <v>10787</v>
      </c>
      <c r="AH77" s="60">
        <f t="shared" si="39"/>
        <v>359056.8</v>
      </c>
      <c r="AI77" s="56">
        <f t="shared" si="39"/>
        <v>11694</v>
      </c>
      <c r="AJ77" s="60">
        <f t="shared" si="39"/>
        <v>388298.05</v>
      </c>
      <c r="AK77" s="369">
        <f t="shared" si="39"/>
        <v>1873</v>
      </c>
      <c r="AL77" s="58">
        <f t="shared" si="39"/>
        <v>59547.2</v>
      </c>
      <c r="AM77" s="59">
        <f t="shared" si="39"/>
        <v>297</v>
      </c>
      <c r="AN77" s="60">
        <f t="shared" si="39"/>
        <v>9711.55</v>
      </c>
      <c r="AO77" s="381">
        <f t="shared" si="39"/>
        <v>2170</v>
      </c>
      <c r="AP77" s="61">
        <f t="shared" si="39"/>
        <v>69258.75</v>
      </c>
      <c r="AQ77" s="369">
        <f t="shared" ref="AQ77:AZ77" si="40">SUM(AQ65:AQ76)</f>
        <v>1241</v>
      </c>
      <c r="AR77" s="58">
        <f t="shared" si="40"/>
        <v>39608.9</v>
      </c>
      <c r="AS77" s="58">
        <f t="shared" si="40"/>
        <v>4317</v>
      </c>
      <c r="AT77" s="148">
        <f t="shared" si="40"/>
        <v>139149</v>
      </c>
      <c r="AU77" s="370">
        <f t="shared" si="40"/>
        <v>5558</v>
      </c>
      <c r="AV77" s="371">
        <f t="shared" si="40"/>
        <v>178757.9</v>
      </c>
      <c r="AW77" s="151">
        <f t="shared" si="40"/>
        <v>32563</v>
      </c>
      <c r="AX77" s="61">
        <f t="shared" si="40"/>
        <v>1063524.25</v>
      </c>
      <c r="AY77" s="172">
        <f t="shared" si="40"/>
        <v>2303</v>
      </c>
      <c r="AZ77" s="136">
        <f t="shared" si="40"/>
        <v>72326.45</v>
      </c>
      <c r="BA77" s="35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8" t="s">
        <v>58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9" t="s">
        <v>63</v>
      </c>
      <c r="L2" s="236"/>
      <c r="M2" s="9" t="s">
        <v>64</v>
      </c>
      <c r="N2" s="6"/>
      <c r="O2" s="6" t="s">
        <v>65</v>
      </c>
      <c r="P2" s="5"/>
      <c r="Q2" s="237" t="s">
        <v>66</v>
      </c>
      <c r="R2" s="238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2" t="s">
        <v>22</v>
      </c>
      <c r="L3" s="241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9" t="s">
        <v>23</v>
      </c>
    </row>
    <row r="4" ht="30" customHeight="1" spans="1:41">
      <c r="A4" s="29">
        <v>1</v>
      </c>
      <c r="B4" s="30">
        <v>44562</v>
      </c>
      <c r="C4" s="249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5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41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9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5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41">
        <f t="shared" si="2"/>
        <v>26842.65</v>
      </c>
    </row>
    <row r="6" ht="30" customHeight="1" spans="1:41">
      <c r="A6" s="41">
        <v>3</v>
      </c>
      <c r="B6" s="30">
        <v>44621</v>
      </c>
      <c r="C6" s="250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5">
        <f t="shared" si="3"/>
        <v>315</v>
      </c>
      <c r="L6" s="34">
        <f t="shared" si="0"/>
        <v>9210.85</v>
      </c>
      <c r="M6" s="250">
        <v>0</v>
      </c>
      <c r="N6" s="52">
        <v>0</v>
      </c>
      <c r="O6" s="33">
        <v>790</v>
      </c>
      <c r="P6" s="34">
        <v>26553.7</v>
      </c>
      <c r="Q6" s="41">
        <f t="shared" si="1"/>
        <v>790</v>
      </c>
      <c r="R6" s="141">
        <f t="shared" si="2"/>
        <v>26553.7</v>
      </c>
    </row>
    <row r="7" ht="30" customHeight="1" spans="1:41">
      <c r="A7" s="41">
        <v>4</v>
      </c>
      <c r="B7" s="30">
        <v>44652</v>
      </c>
      <c r="C7" s="250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5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41">
        <f t="shared" si="2"/>
        <v>44038.2</v>
      </c>
    </row>
    <row r="8" ht="30" customHeight="1" spans="1:41">
      <c r="A8" s="41">
        <v>5</v>
      </c>
      <c r="B8" s="30">
        <v>44682</v>
      </c>
      <c r="C8" s="250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5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41">
        <f t="shared" si="2"/>
        <v>34280.7</v>
      </c>
    </row>
    <row r="9" ht="30" customHeight="1" spans="1:41">
      <c r="A9" s="41">
        <v>6</v>
      </c>
      <c r="B9" s="30">
        <v>44713</v>
      </c>
      <c r="C9" s="250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5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41">
        <f t="shared" si="2"/>
        <v>18450.85</v>
      </c>
    </row>
    <row r="10" ht="30" customHeight="1" spans="1:41">
      <c r="A10" s="41">
        <v>7</v>
      </c>
      <c r="B10" s="30">
        <v>44743</v>
      </c>
      <c r="C10" s="250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6">
        <v>523</v>
      </c>
      <c r="J10" s="117">
        <v>16575.55</v>
      </c>
      <c r="K10" s="245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41">
        <f t="shared" si="2"/>
        <v>47265.8</v>
      </c>
    </row>
    <row r="11" ht="30" customHeight="1" spans="1:41">
      <c r="A11" s="41">
        <v>8</v>
      </c>
      <c r="B11" s="30">
        <v>44774</v>
      </c>
      <c r="C11" s="250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5">
        <f t="shared" si="3"/>
        <v>485</v>
      </c>
      <c r="L11" s="34">
        <f t="shared" si="0"/>
        <v>15519.7</v>
      </c>
      <c r="M11" s="250">
        <v>0</v>
      </c>
      <c r="N11" s="52">
        <v>0</v>
      </c>
      <c r="O11" s="33">
        <v>1651</v>
      </c>
      <c r="P11" s="34">
        <v>53727.6</v>
      </c>
      <c r="Q11" s="41">
        <f t="shared" si="1"/>
        <v>1651</v>
      </c>
      <c r="R11" s="141">
        <f t="shared" si="2"/>
        <v>53727.6</v>
      </c>
    </row>
    <row r="12" ht="30" customHeight="1" spans="1:41">
      <c r="A12" s="41">
        <v>9</v>
      </c>
      <c r="B12" s="30">
        <v>44805</v>
      </c>
      <c r="C12" s="250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5">
        <f t="shared" si="3"/>
        <v>259</v>
      </c>
      <c r="L12" s="34">
        <f t="shared" si="0"/>
        <v>7845.55</v>
      </c>
      <c r="M12" s="250">
        <v>0</v>
      </c>
      <c r="N12" s="52">
        <v>0</v>
      </c>
      <c r="O12" s="33">
        <v>1765</v>
      </c>
      <c r="P12" s="143">
        <v>54506.05</v>
      </c>
      <c r="Q12" s="41">
        <f t="shared" si="1"/>
        <v>1765</v>
      </c>
      <c r="R12" s="141">
        <f t="shared" si="2"/>
        <v>54506.05</v>
      </c>
    </row>
    <row r="13" ht="30" customHeight="1" spans="1:41">
      <c r="A13" s="41">
        <v>10</v>
      </c>
      <c r="B13" s="30">
        <v>44835</v>
      </c>
      <c r="C13" s="250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5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41">
        <f t="shared" si="2"/>
        <v>27048.35</v>
      </c>
    </row>
    <row r="14" ht="30" customHeight="1" spans="1:41">
      <c r="A14" s="41">
        <v>11</v>
      </c>
      <c r="B14" s="30">
        <v>44866</v>
      </c>
      <c r="C14" s="250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5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41">
        <f t="shared" si="2"/>
        <v>17353.8</v>
      </c>
    </row>
    <row r="15" ht="30" customHeight="1" spans="1:41">
      <c r="A15" s="41">
        <v>12</v>
      </c>
      <c r="B15" s="30">
        <v>44896</v>
      </c>
      <c r="C15" s="250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5">
        <f t="shared" si="3"/>
        <v>0</v>
      </c>
      <c r="L15" s="34">
        <f t="shared" si="0"/>
        <v>0</v>
      </c>
      <c r="M15" s="250">
        <v>0</v>
      </c>
      <c r="N15" s="52">
        <v>0</v>
      </c>
      <c r="O15" s="33">
        <v>8</v>
      </c>
      <c r="P15" s="34">
        <v>257.9</v>
      </c>
      <c r="Q15" s="41">
        <f t="shared" si="1"/>
        <v>8</v>
      </c>
      <c r="R15" s="141">
        <f t="shared" si="2"/>
        <v>257.9</v>
      </c>
    </row>
    <row r="16" ht="30" customHeight="1" spans="1:41">
      <c r="A16" s="56"/>
      <c r="B16" s="57" t="s">
        <v>25</v>
      </c>
      <c r="C16" s="62">
        <f t="shared" ref="C16:L16" si="4">SUM(C4:C15)</f>
        <v>671</v>
      </c>
      <c r="D16" s="58">
        <f t="shared" si="4"/>
        <v>18355.95</v>
      </c>
      <c r="E16" s="59">
        <f t="shared" si="4"/>
        <v>1110</v>
      </c>
      <c r="F16" s="60">
        <f t="shared" si="4"/>
        <v>33271.05</v>
      </c>
      <c r="G16" s="56">
        <f t="shared" si="4"/>
        <v>348</v>
      </c>
      <c r="H16" s="58">
        <f t="shared" si="4"/>
        <v>10880.8</v>
      </c>
      <c r="I16" s="59">
        <f t="shared" si="4"/>
        <v>2788</v>
      </c>
      <c r="J16" s="60">
        <f t="shared" si="4"/>
        <v>87355.1</v>
      </c>
      <c r="K16" s="248">
        <f t="shared" si="4"/>
        <v>4917</v>
      </c>
      <c r="L16" s="60">
        <f t="shared" si="4"/>
        <v>149862.9</v>
      </c>
      <c r="M16" s="62">
        <f t="shared" ref="M16:V16" si="5">SUM(M4:M15)</f>
        <v>1594</v>
      </c>
      <c r="N16" s="63">
        <f t="shared" si="5"/>
        <v>53264.45</v>
      </c>
      <c r="O16" s="64">
        <f t="shared" si="5"/>
        <v>10368</v>
      </c>
      <c r="P16" s="60">
        <f t="shared" si="5"/>
        <v>345135.05</v>
      </c>
      <c r="Q16" s="56">
        <f t="shared" si="5"/>
        <v>11962</v>
      </c>
      <c r="R16" s="148">
        <f t="shared" si="5"/>
        <v>398399.5</v>
      </c>
    </row>
    <row r="17" ht="30" customHeight="1" spans="1:29">
      <c r="A17" s="169"/>
      <c r="B17" s="169"/>
      <c r="C17" s="169"/>
      <c r="D17" s="168"/>
      <c r="E17" s="167"/>
      <c r="F17" s="168"/>
      <c r="G17" s="169"/>
      <c r="H17" s="168"/>
      <c r="I17" s="167"/>
      <c r="J17" s="168"/>
      <c r="K17" s="167"/>
      <c r="L17" s="168"/>
      <c r="M17" s="169"/>
      <c r="N17" s="170"/>
      <c r="O17" s="169"/>
      <c r="P17" s="168"/>
      <c r="Q17" s="169"/>
      <c r="R17" s="168"/>
      <c r="S17" s="169"/>
      <c r="T17" s="170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8" t="s">
        <v>68</v>
      </c>
      <c r="W18" s="138"/>
      <c r="X18" s="138"/>
      <c r="Y18" s="138"/>
      <c r="Z18" s="138"/>
      <c r="AA18" s="138"/>
      <c r="AB18" s="138"/>
      <c r="AC18" s="138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2" t="s">
        <v>76</v>
      </c>
      <c r="R19" s="223"/>
      <c r="S19" s="222" t="s">
        <v>77</v>
      </c>
      <c r="T19" s="224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6" t="s">
        <v>22</v>
      </c>
      <c r="R20" s="227" t="s">
        <v>23</v>
      </c>
      <c r="S20" s="226" t="s">
        <v>9</v>
      </c>
      <c r="T20" s="228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9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0">
        <v>403</v>
      </c>
      <c r="T21" s="231">
        <v>12639.3</v>
      </c>
      <c r="V21" s="36">
        <v>1</v>
      </c>
      <c r="W21" s="191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42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9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52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9">
        <v>5235.35</v>
      </c>
      <c r="V22" s="36">
        <v>2</v>
      </c>
      <c r="W22" s="191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42">
        <f t="shared" si="10"/>
        <v>0</v>
      </c>
    </row>
    <row r="23" ht="30" customHeight="1" spans="1:29">
      <c r="A23" s="41">
        <v>3</v>
      </c>
      <c r="B23" s="30">
        <v>44621</v>
      </c>
      <c r="C23" s="249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0">
        <v>6119.2</v>
      </c>
      <c r="V23" s="36">
        <v>3</v>
      </c>
      <c r="W23" s="191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42">
        <f t="shared" si="10"/>
        <v>0</v>
      </c>
    </row>
    <row r="24" ht="30" customHeight="1" spans="1:29">
      <c r="A24" s="41">
        <v>4</v>
      </c>
      <c r="B24" s="30">
        <v>44652</v>
      </c>
      <c r="C24" s="249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0">
        <v>10026</v>
      </c>
      <c r="V24" s="36">
        <v>4</v>
      </c>
      <c r="W24" s="191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42">
        <f t="shared" si="10"/>
        <v>0</v>
      </c>
    </row>
    <row r="25" ht="30" customHeight="1" spans="1:29">
      <c r="A25" s="41">
        <v>5</v>
      </c>
      <c r="B25" s="30">
        <v>44682</v>
      </c>
      <c r="C25" s="249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52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0">
        <v>7223.75</v>
      </c>
      <c r="V25" s="36">
        <v>5</v>
      </c>
      <c r="W25" s="191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42">
        <f t="shared" si="10"/>
        <v>0</v>
      </c>
    </row>
    <row r="26" ht="30" customHeight="1" spans="1:29">
      <c r="A26" s="41">
        <v>6</v>
      </c>
      <c r="B26" s="30">
        <v>44713</v>
      </c>
      <c r="C26" s="250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0">
        <v>7910.7</v>
      </c>
      <c r="V26" s="36">
        <v>6</v>
      </c>
      <c r="W26" s="191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42">
        <f t="shared" si="10"/>
        <v>0</v>
      </c>
    </row>
    <row r="27" ht="30" customHeight="1" spans="1:29">
      <c r="A27" s="41">
        <v>7</v>
      </c>
      <c r="B27" s="30">
        <v>44743</v>
      </c>
      <c r="C27" s="249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0">
        <v>13238.2</v>
      </c>
      <c r="V27" s="36">
        <v>7</v>
      </c>
      <c r="W27" s="191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42">
        <f t="shared" si="10"/>
        <v>0</v>
      </c>
    </row>
    <row r="28" ht="30" customHeight="1" spans="1:29">
      <c r="A28" s="41">
        <v>8</v>
      </c>
      <c r="B28" s="30">
        <v>44774</v>
      </c>
      <c r="C28" s="249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0">
        <v>16875.2</v>
      </c>
      <c r="V28" s="36">
        <v>8</v>
      </c>
      <c r="W28" s="191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42">
        <f t="shared" si="10"/>
        <v>0</v>
      </c>
    </row>
    <row r="29" ht="30" customHeight="1" spans="1:29">
      <c r="A29" s="41">
        <v>9</v>
      </c>
      <c r="B29" s="30">
        <v>44805</v>
      </c>
      <c r="C29" s="249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0">
        <v>19352.95</v>
      </c>
      <c r="V29" s="36">
        <v>9</v>
      </c>
      <c r="W29" s="191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42">
        <f t="shared" si="10"/>
        <v>0</v>
      </c>
    </row>
    <row r="30" ht="30" customHeight="1" spans="1:29">
      <c r="A30" s="41">
        <v>10</v>
      </c>
      <c r="B30" s="30">
        <v>44835</v>
      </c>
      <c r="C30" s="250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0">
        <v>15360.45</v>
      </c>
      <c r="V30" s="36">
        <v>10</v>
      </c>
      <c r="W30" s="191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42">
        <f t="shared" si="10"/>
        <v>0</v>
      </c>
    </row>
    <row r="31" ht="30" customHeight="1" spans="1:29">
      <c r="A31" s="41">
        <v>11</v>
      </c>
      <c r="B31" s="30">
        <v>44866</v>
      </c>
      <c r="C31" s="250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0">
        <v>8683.4</v>
      </c>
      <c r="V31" s="36">
        <v>11</v>
      </c>
      <c r="W31" s="191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42">
        <f t="shared" si="10"/>
        <v>460.2</v>
      </c>
    </row>
    <row r="32" ht="30" customHeight="1" spans="1:29">
      <c r="A32" s="41">
        <v>12</v>
      </c>
      <c r="B32" s="30">
        <v>44896</v>
      </c>
      <c r="C32" s="250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0">
        <v>17692.5</v>
      </c>
      <c r="V32" s="36">
        <v>12</v>
      </c>
      <c r="W32" s="191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42">
        <f t="shared" si="10"/>
        <v>8694.4</v>
      </c>
    </row>
    <row r="33" ht="30" customHeight="1" spans="1:33">
      <c r="A33" s="56"/>
      <c r="B33" s="57" t="s">
        <v>25</v>
      </c>
      <c r="C33" s="62">
        <f t="shared" ref="C33:T33" si="12">SUM(C21:C32)</f>
        <v>585</v>
      </c>
      <c r="D33" s="58">
        <f t="shared" si="12"/>
        <v>15772.95</v>
      </c>
      <c r="E33" s="59">
        <f t="shared" si="12"/>
        <v>4</v>
      </c>
      <c r="F33" s="60">
        <f t="shared" si="12"/>
        <v>116.65</v>
      </c>
      <c r="G33" s="56">
        <f t="shared" si="12"/>
        <v>2613</v>
      </c>
      <c r="H33" s="58">
        <f t="shared" si="12"/>
        <v>82590.15</v>
      </c>
      <c r="I33" s="59">
        <f t="shared" si="12"/>
        <v>522</v>
      </c>
      <c r="J33" s="60">
        <f t="shared" si="12"/>
        <v>16146.25</v>
      </c>
      <c r="K33" s="56">
        <f t="shared" si="12"/>
        <v>3724</v>
      </c>
      <c r="L33" s="61">
        <f t="shared" si="12"/>
        <v>114626</v>
      </c>
      <c r="M33" s="62">
        <f t="shared" si="12"/>
        <v>8533</v>
      </c>
      <c r="N33" s="63">
        <f t="shared" si="12"/>
        <v>276653.25</v>
      </c>
      <c r="O33" s="64">
        <f t="shared" si="12"/>
        <v>1219</v>
      </c>
      <c r="P33" s="60">
        <f t="shared" si="12"/>
        <v>38716.55</v>
      </c>
      <c r="Q33" s="56">
        <f t="shared" si="12"/>
        <v>9752</v>
      </c>
      <c r="R33" s="60">
        <f t="shared" si="12"/>
        <v>315369.8</v>
      </c>
      <c r="S33" s="56">
        <f t="shared" si="12"/>
        <v>4475</v>
      </c>
      <c r="T33" s="136">
        <f t="shared" si="12"/>
        <v>140357</v>
      </c>
      <c r="V33" s="56"/>
      <c r="W33" s="64" t="s">
        <v>25</v>
      </c>
      <c r="X33" s="59">
        <f t="shared" ref="X33:AC33" si="13">SUM(X21:X32)</f>
        <v>0</v>
      </c>
      <c r="Y33" s="58">
        <f t="shared" si="13"/>
        <v>0</v>
      </c>
      <c r="Z33" s="58">
        <f t="shared" si="13"/>
        <v>272</v>
      </c>
      <c r="AA33" s="58">
        <f t="shared" si="13"/>
        <v>9154.6</v>
      </c>
      <c r="AB33" s="64">
        <f t="shared" si="13"/>
        <v>272</v>
      </c>
      <c r="AC33" s="148">
        <f t="shared" si="13"/>
        <v>9154.6</v>
      </c>
    </row>
    <row r="34" ht="24" customHeight="1" spans="1:33">
      <c r="A34" s="169"/>
      <c r="B34" s="169"/>
      <c r="C34" s="169"/>
      <c r="D34" s="168"/>
      <c r="E34" s="167"/>
      <c r="F34" s="168"/>
      <c r="G34" s="169"/>
      <c r="H34" s="168"/>
      <c r="I34" s="167"/>
      <c r="J34" s="168"/>
      <c r="K34" s="169"/>
      <c r="L34" s="168"/>
      <c r="M34" s="169"/>
      <c r="N34" s="170"/>
      <c r="O34" s="169"/>
      <c r="P34" s="168"/>
      <c r="Q34" s="169"/>
      <c r="R34" s="168"/>
      <c r="S34" s="169"/>
      <c r="T34" s="170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1" t="s">
        <v>82</v>
      </c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2" t="s">
        <v>57</v>
      </c>
      <c r="R36" s="252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6" t="s">
        <v>22</v>
      </c>
      <c r="R37" s="253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9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41">
        <f t="shared" ref="R38:R49" si="17">N38+P38</f>
        <v>18287.05</v>
      </c>
      <c r="T38" s="36">
        <v>1</v>
      </c>
      <c r="U38" s="191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42">
        <f>W38+Y38</f>
        <v>0</v>
      </c>
      <c r="AF38" s="199">
        <f>Z38+AB38</f>
        <v>0</v>
      </c>
      <c r="AG38" s="142">
        <f>AA38+AC38</f>
        <v>0</v>
      </c>
    </row>
    <row r="39" ht="30" customHeight="1" spans="1:33">
      <c r="A39" s="41">
        <v>2</v>
      </c>
      <c r="B39" s="30">
        <v>44593</v>
      </c>
      <c r="C39" s="249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41">
        <f t="shared" si="17"/>
        <v>11013.05</v>
      </c>
      <c r="T39" s="36">
        <v>2</v>
      </c>
      <c r="U39" s="191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42">
        <f t="shared" ref="AE39:AE49" si="19">W39+Y39</f>
        <v>0</v>
      </c>
      <c r="AF39" s="199">
        <f t="shared" ref="AF39:AF49" si="20">Z39+AB39</f>
        <v>0</v>
      </c>
      <c r="AG39" s="142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9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41">
        <f t="shared" si="17"/>
        <v>11897.55</v>
      </c>
      <c r="T40" s="36">
        <v>3</v>
      </c>
      <c r="U40" s="191">
        <v>44621</v>
      </c>
      <c r="V40" s="54">
        <v>0</v>
      </c>
      <c r="W40" s="52">
        <v>0</v>
      </c>
      <c r="X40" s="33">
        <v>0</v>
      </c>
      <c r="Y40" s="32">
        <v>0</v>
      </c>
      <c r="Z40" s="35">
        <v>0</v>
      </c>
      <c r="AA40" s="52">
        <v>0</v>
      </c>
      <c r="AB40" s="33">
        <v>0</v>
      </c>
      <c r="AC40" s="32">
        <v>0</v>
      </c>
      <c r="AD40" s="199">
        <f t="shared" si="18"/>
        <v>0</v>
      </c>
      <c r="AE40" s="142">
        <f t="shared" si="19"/>
        <v>0</v>
      </c>
      <c r="AF40" s="199">
        <f t="shared" si="20"/>
        <v>0</v>
      </c>
      <c r="AG40" s="142">
        <f t="shared" si="21"/>
        <v>0</v>
      </c>
    </row>
    <row r="41" ht="30" customHeight="1" spans="1:33">
      <c r="A41" s="41">
        <v>4</v>
      </c>
      <c r="B41" s="30">
        <v>44652</v>
      </c>
      <c r="C41" s="249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41">
        <f t="shared" si="17"/>
        <v>10782.05</v>
      </c>
      <c r="T41" s="36">
        <v>4</v>
      </c>
      <c r="U41" s="191">
        <v>44652</v>
      </c>
      <c r="V41" s="54">
        <v>0</v>
      </c>
      <c r="W41" s="52">
        <v>0</v>
      </c>
      <c r="X41" s="33">
        <v>0</v>
      </c>
      <c r="Y41" s="32">
        <v>0</v>
      </c>
      <c r="Z41" s="35">
        <v>0</v>
      </c>
      <c r="AA41" s="52">
        <v>0</v>
      </c>
      <c r="AB41" s="33">
        <v>0</v>
      </c>
      <c r="AC41" s="32">
        <v>0</v>
      </c>
      <c r="AD41" s="199">
        <f t="shared" si="18"/>
        <v>0</v>
      </c>
      <c r="AE41" s="142">
        <f t="shared" si="19"/>
        <v>0</v>
      </c>
      <c r="AF41" s="199">
        <f t="shared" si="20"/>
        <v>0</v>
      </c>
      <c r="AG41" s="142">
        <f t="shared" si="21"/>
        <v>0</v>
      </c>
    </row>
    <row r="42" ht="30" customHeight="1" spans="1:33">
      <c r="A42" s="41">
        <v>5</v>
      </c>
      <c r="B42" s="30">
        <v>44682</v>
      </c>
      <c r="C42" s="249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52">
        <v>7387.65</v>
      </c>
      <c r="O42" s="199">
        <v>0</v>
      </c>
      <c r="P42" s="34">
        <v>0</v>
      </c>
      <c r="Q42" s="41">
        <f t="shared" si="16"/>
        <v>224</v>
      </c>
      <c r="R42" s="141">
        <f t="shared" si="17"/>
        <v>7387.65</v>
      </c>
      <c r="T42" s="36">
        <v>5</v>
      </c>
      <c r="U42" s="191">
        <v>44682</v>
      </c>
      <c r="V42" s="54">
        <v>0</v>
      </c>
      <c r="W42" s="52">
        <v>0</v>
      </c>
      <c r="X42" s="33">
        <v>0</v>
      </c>
      <c r="Y42" s="32">
        <v>0</v>
      </c>
      <c r="Z42" s="35">
        <v>0</v>
      </c>
      <c r="AA42" s="52">
        <v>0</v>
      </c>
      <c r="AB42" s="33">
        <v>0</v>
      </c>
      <c r="AC42" s="32">
        <v>0</v>
      </c>
      <c r="AD42" s="199">
        <f t="shared" si="18"/>
        <v>0</v>
      </c>
      <c r="AE42" s="142">
        <f t="shared" si="19"/>
        <v>0</v>
      </c>
      <c r="AF42" s="199">
        <f t="shared" si="20"/>
        <v>0</v>
      </c>
      <c r="AG42" s="142">
        <f t="shared" si="21"/>
        <v>0</v>
      </c>
    </row>
    <row r="43" ht="30" customHeight="1" spans="1:33">
      <c r="A43" s="41">
        <v>6</v>
      </c>
      <c r="B43" s="30">
        <v>44713</v>
      </c>
      <c r="C43" s="250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41">
        <f t="shared" si="17"/>
        <v>5192.45</v>
      </c>
      <c r="T43" s="36">
        <v>6</v>
      </c>
      <c r="U43" s="191">
        <v>44713</v>
      </c>
      <c r="V43" s="54">
        <v>0</v>
      </c>
      <c r="W43" s="52">
        <v>0</v>
      </c>
      <c r="X43" s="33">
        <v>0</v>
      </c>
      <c r="Y43" s="32">
        <v>0</v>
      </c>
      <c r="Z43" s="35">
        <v>0</v>
      </c>
      <c r="AA43" s="52">
        <v>0</v>
      </c>
      <c r="AB43" s="33">
        <v>0</v>
      </c>
      <c r="AC43" s="32">
        <v>0</v>
      </c>
      <c r="AD43" s="199">
        <f t="shared" si="18"/>
        <v>0</v>
      </c>
      <c r="AE43" s="142">
        <f t="shared" si="19"/>
        <v>0</v>
      </c>
      <c r="AF43" s="199">
        <f t="shared" si="20"/>
        <v>0</v>
      </c>
      <c r="AG43" s="142">
        <f t="shared" si="21"/>
        <v>0</v>
      </c>
    </row>
    <row r="44" ht="30" customHeight="1" spans="1:33">
      <c r="A44" s="41">
        <v>7</v>
      </c>
      <c r="B44" s="30">
        <v>44743</v>
      </c>
      <c r="C44" s="249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41">
        <f t="shared" si="17"/>
        <v>14840.05</v>
      </c>
      <c r="T44" s="36">
        <v>7</v>
      </c>
      <c r="U44" s="191">
        <v>44743</v>
      </c>
      <c r="V44" s="54">
        <v>0</v>
      </c>
      <c r="W44" s="52">
        <v>0</v>
      </c>
      <c r="X44" s="54">
        <v>0</v>
      </c>
      <c r="Y44" s="54">
        <v>0</v>
      </c>
      <c r="Z44" s="35">
        <v>0</v>
      </c>
      <c r="AA44" s="52">
        <v>0</v>
      </c>
      <c r="AB44" s="54">
        <v>0</v>
      </c>
      <c r="AC44" s="52">
        <v>0</v>
      </c>
      <c r="AD44" s="199">
        <f t="shared" si="18"/>
        <v>0</v>
      </c>
      <c r="AE44" s="142">
        <f t="shared" si="19"/>
        <v>0</v>
      </c>
      <c r="AF44" s="199">
        <f t="shared" si="20"/>
        <v>0</v>
      </c>
      <c r="AG44" s="142">
        <f t="shared" si="21"/>
        <v>0</v>
      </c>
    </row>
    <row r="45" ht="30" customHeight="1" spans="1:33">
      <c r="A45" s="41">
        <v>8</v>
      </c>
      <c r="B45" s="30">
        <v>44774</v>
      </c>
      <c r="C45" s="249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41">
        <f t="shared" si="17"/>
        <v>21454.4</v>
      </c>
      <c r="T45" s="36">
        <v>8</v>
      </c>
      <c r="U45" s="191">
        <v>44774</v>
      </c>
      <c r="V45" s="54">
        <v>0</v>
      </c>
      <c r="W45" s="52">
        <v>0</v>
      </c>
      <c r="X45" s="54">
        <v>0</v>
      </c>
      <c r="Y45" s="54">
        <v>0</v>
      </c>
      <c r="Z45" s="35">
        <v>0</v>
      </c>
      <c r="AA45" s="52">
        <v>0</v>
      </c>
      <c r="AB45" s="33">
        <v>0</v>
      </c>
      <c r="AC45" s="52">
        <v>0</v>
      </c>
      <c r="AD45" s="199">
        <f t="shared" si="18"/>
        <v>0</v>
      </c>
      <c r="AE45" s="142">
        <f t="shared" si="19"/>
        <v>0</v>
      </c>
      <c r="AF45" s="199">
        <f t="shared" si="20"/>
        <v>0</v>
      </c>
      <c r="AG45" s="142">
        <f t="shared" si="21"/>
        <v>0</v>
      </c>
    </row>
    <row r="46" ht="30" customHeight="1" spans="1:33">
      <c r="A46" s="41">
        <v>9</v>
      </c>
      <c r="B46" s="30">
        <v>44805</v>
      </c>
      <c r="C46" s="249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41">
        <f t="shared" si="17"/>
        <v>21626.95</v>
      </c>
      <c r="T46" s="36">
        <v>9</v>
      </c>
      <c r="U46" s="191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42">
        <f t="shared" si="19"/>
        <v>1290.85</v>
      </c>
      <c r="AF46" s="199">
        <f t="shared" si="20"/>
        <v>154</v>
      </c>
      <c r="AG46" s="142">
        <f t="shared" si="21"/>
        <v>5008.7</v>
      </c>
    </row>
    <row r="47" ht="30" customHeight="1" spans="1:33">
      <c r="A47" s="41">
        <v>10</v>
      </c>
      <c r="B47" s="30">
        <v>44835</v>
      </c>
      <c r="C47" s="250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41">
        <f t="shared" si="17"/>
        <v>15651</v>
      </c>
      <c r="T47" s="36">
        <v>10</v>
      </c>
      <c r="U47" s="191">
        <v>44835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  <c r="AA47" s="54">
        <v>0</v>
      </c>
      <c r="AB47" s="54">
        <v>0</v>
      </c>
      <c r="AC47" s="54">
        <v>0</v>
      </c>
      <c r="AD47" s="199">
        <f t="shared" si="18"/>
        <v>0</v>
      </c>
      <c r="AE47" s="142">
        <f t="shared" si="19"/>
        <v>0</v>
      </c>
      <c r="AF47" s="199">
        <f t="shared" si="20"/>
        <v>0</v>
      </c>
      <c r="AG47" s="142">
        <f t="shared" si="21"/>
        <v>0</v>
      </c>
    </row>
    <row r="48" ht="30" customHeight="1" spans="1:33">
      <c r="A48" s="41">
        <v>11</v>
      </c>
      <c r="B48" s="30">
        <v>44866</v>
      </c>
      <c r="C48" s="250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41">
        <f t="shared" si="17"/>
        <v>21256.75</v>
      </c>
      <c r="T48" s="36">
        <v>11</v>
      </c>
      <c r="U48" s="191">
        <v>44866</v>
      </c>
      <c r="V48" s="54">
        <v>0</v>
      </c>
      <c r="W48" s="54">
        <v>0</v>
      </c>
      <c r="X48" s="54">
        <v>0</v>
      </c>
      <c r="Y48" s="54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42">
        <f t="shared" si="19"/>
        <v>0</v>
      </c>
      <c r="AF48" s="199">
        <f t="shared" si="20"/>
        <v>41</v>
      </c>
      <c r="AG48" s="142">
        <f t="shared" si="21"/>
        <v>1340</v>
      </c>
    </row>
    <row r="49" ht="30" customHeight="1" spans="1:33">
      <c r="A49" s="41">
        <v>12</v>
      </c>
      <c r="B49" s="30">
        <v>44896</v>
      </c>
      <c r="C49" s="250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41">
        <f t="shared" si="17"/>
        <v>28414.5</v>
      </c>
      <c r="T49" s="36">
        <v>12</v>
      </c>
      <c r="U49" s="191">
        <v>44896</v>
      </c>
      <c r="V49" s="54">
        <v>0</v>
      </c>
      <c r="W49" s="54">
        <v>0</v>
      </c>
      <c r="X49" s="54">
        <v>0</v>
      </c>
      <c r="Y49" s="54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42">
        <f t="shared" si="19"/>
        <v>0</v>
      </c>
      <c r="AF49" s="199">
        <f t="shared" si="20"/>
        <v>379</v>
      </c>
      <c r="AG49" s="142">
        <f t="shared" si="21"/>
        <v>12722.5</v>
      </c>
    </row>
    <row r="50" ht="30" customHeight="1" spans="1:33">
      <c r="A50" s="56"/>
      <c r="B50" s="57" t="s">
        <v>25</v>
      </c>
      <c r="C50" s="62">
        <f t="shared" ref="C50:T50" si="22">SUM(C38:C49)</f>
        <v>487</v>
      </c>
      <c r="D50" s="58">
        <f t="shared" si="22"/>
        <v>13608.45</v>
      </c>
      <c r="E50" s="59">
        <f t="shared" si="22"/>
        <v>43</v>
      </c>
      <c r="F50" s="60">
        <f t="shared" si="22"/>
        <v>1342.85</v>
      </c>
      <c r="G50" s="56">
        <f t="shared" si="22"/>
        <v>1076</v>
      </c>
      <c r="H50" s="58">
        <f t="shared" si="22"/>
        <v>34397.6</v>
      </c>
      <c r="I50" s="59">
        <f t="shared" si="22"/>
        <v>322</v>
      </c>
      <c r="J50" s="60">
        <f t="shared" si="22"/>
        <v>10357.15</v>
      </c>
      <c r="K50" s="56">
        <f t="shared" si="22"/>
        <v>1928</v>
      </c>
      <c r="L50" s="61">
        <f t="shared" si="22"/>
        <v>59706.05</v>
      </c>
      <c r="M50" s="62">
        <f t="shared" si="22"/>
        <v>4633</v>
      </c>
      <c r="N50" s="63">
        <f t="shared" si="22"/>
        <v>150358.75</v>
      </c>
      <c r="O50" s="64">
        <f t="shared" si="22"/>
        <v>1135</v>
      </c>
      <c r="P50" s="60">
        <f t="shared" si="22"/>
        <v>37444.7</v>
      </c>
      <c r="Q50" s="56">
        <f t="shared" si="22"/>
        <v>5768</v>
      </c>
      <c r="R50" s="148">
        <f t="shared" si="22"/>
        <v>187803.45</v>
      </c>
      <c r="T50" s="56"/>
      <c r="U50" s="64" t="s">
        <v>25</v>
      </c>
      <c r="V50" s="64">
        <f t="shared" ref="V50:AG50" si="23">SUM(V38:V49)</f>
        <v>18</v>
      </c>
      <c r="W50" s="64">
        <f t="shared" si="23"/>
        <v>443.6</v>
      </c>
      <c r="X50" s="59">
        <f t="shared" si="23"/>
        <v>36</v>
      </c>
      <c r="Y50" s="58">
        <f t="shared" si="23"/>
        <v>847.25</v>
      </c>
      <c r="Z50" s="58">
        <f t="shared" si="23"/>
        <v>221</v>
      </c>
      <c r="AA50" s="58">
        <f t="shared" si="23"/>
        <v>7358.15</v>
      </c>
      <c r="AB50" s="58">
        <f t="shared" si="23"/>
        <v>353</v>
      </c>
      <c r="AC50" s="58">
        <f t="shared" si="23"/>
        <v>11713.05</v>
      </c>
      <c r="AD50" s="64">
        <f t="shared" si="23"/>
        <v>54</v>
      </c>
      <c r="AE50" s="148">
        <f t="shared" si="23"/>
        <v>1290.85</v>
      </c>
      <c r="AF50" s="64">
        <f t="shared" si="23"/>
        <v>574</v>
      </c>
      <c r="AG50" s="148">
        <f t="shared" si="23"/>
        <v>19071.2</v>
      </c>
    </row>
    <row r="51" ht="27" customHeight="1" spans="1:33">
      <c r="A51" s="169"/>
      <c r="B51" s="169"/>
      <c r="C51" s="169"/>
      <c r="D51" s="168"/>
      <c r="E51" s="167"/>
      <c r="F51" s="168"/>
      <c r="G51" s="169"/>
      <c r="H51" s="168"/>
      <c r="I51" s="167"/>
      <c r="J51" s="168"/>
      <c r="K51" s="169"/>
      <c r="L51" s="168"/>
      <c r="M51" s="169"/>
      <c r="N51" s="170"/>
      <c r="O51" s="169"/>
      <c r="P51" s="168"/>
      <c r="Q51" s="169"/>
      <c r="R51" s="168"/>
    </row>
    <row r="52" ht="70" customHeight="1" spans="1:33">
      <c r="A52" s="251" t="s">
        <v>88</v>
      </c>
      <c r="B52" s="251"/>
      <c r="C52" s="251"/>
      <c r="D52" s="251"/>
      <c r="E52" s="251"/>
      <c r="F52" s="251"/>
      <c r="G52" s="251"/>
      <c r="H52" s="251"/>
      <c r="J52" s="138" t="s">
        <v>89</v>
      </c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3"/>
      <c r="W52" s="138" t="s">
        <v>90</v>
      </c>
      <c r="X52" s="138"/>
      <c r="Y52" s="138"/>
      <c r="Z52" s="138"/>
      <c r="AA52" s="138"/>
      <c r="AB52" s="138"/>
      <c r="AC52" s="138"/>
      <c r="AD52" s="138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91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42">
        <f>D55+F55</f>
        <v>14846.6</v>
      </c>
      <c r="J55" s="36">
        <v>1</v>
      </c>
      <c r="K55" s="191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42">
        <f>M55+O55+Q55+S55</f>
        <v>13470.95</v>
      </c>
      <c r="W55" s="36">
        <v>1</v>
      </c>
      <c r="X55" s="191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42">
        <f t="shared" ref="AD55:AD66" si="25">Z55+AB55</f>
        <v>1006.8</v>
      </c>
    </row>
    <row r="56" ht="30" customHeight="1" spans="1:33">
      <c r="A56" s="36">
        <v>2</v>
      </c>
      <c r="B56" s="191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42">
        <f t="shared" ref="H55:H66" si="27">D56+F56</f>
        <v>6830.95</v>
      </c>
      <c r="J56" s="36">
        <v>2</v>
      </c>
      <c r="K56" s="191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42">
        <f t="shared" ref="U56:U66" si="29">M56+O56+Q56+S56</f>
        <v>11108.95</v>
      </c>
      <c r="W56" s="36">
        <v>2</v>
      </c>
      <c r="X56" s="191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42">
        <f t="shared" si="25"/>
        <v>478.9</v>
      </c>
    </row>
    <row r="57" ht="30" customHeight="1" spans="1:33">
      <c r="A57" s="36">
        <v>3</v>
      </c>
      <c r="B57" s="191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42">
        <f t="shared" si="27"/>
        <v>7611.65</v>
      </c>
      <c r="J57" s="36">
        <v>3</v>
      </c>
      <c r="K57" s="191">
        <v>44621</v>
      </c>
      <c r="L57" s="54">
        <v>0</v>
      </c>
      <c r="M57" s="52">
        <v>0</v>
      </c>
      <c r="N57" s="33">
        <v>65</v>
      </c>
      <c r="O57" s="32">
        <v>2062.05</v>
      </c>
      <c r="P57" s="35">
        <v>0</v>
      </c>
      <c r="Q57" s="52">
        <v>0</v>
      </c>
      <c r="R57" s="33">
        <v>331</v>
      </c>
      <c r="S57" s="32">
        <v>10497.55</v>
      </c>
      <c r="T57" s="199">
        <f t="shared" si="28"/>
        <v>396</v>
      </c>
      <c r="U57" s="142">
        <f t="shared" si="29"/>
        <v>12559.6</v>
      </c>
      <c r="W57" s="36">
        <v>3</v>
      </c>
      <c r="X57" s="191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42">
        <f t="shared" si="25"/>
        <v>478.05</v>
      </c>
    </row>
    <row r="58" ht="30" customHeight="1" spans="1:33">
      <c r="A58" s="36">
        <v>4</v>
      </c>
      <c r="B58" s="191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42">
        <f t="shared" si="27"/>
        <v>7590.95</v>
      </c>
      <c r="J58" s="36">
        <v>4</v>
      </c>
      <c r="K58" s="191">
        <v>44652</v>
      </c>
      <c r="L58" s="54">
        <v>0</v>
      </c>
      <c r="M58" s="52">
        <v>0</v>
      </c>
      <c r="N58" s="33">
        <v>411</v>
      </c>
      <c r="O58" s="32">
        <v>12970.05</v>
      </c>
      <c r="P58" s="35">
        <v>0</v>
      </c>
      <c r="Q58" s="52">
        <v>0</v>
      </c>
      <c r="R58" s="33">
        <v>63</v>
      </c>
      <c r="S58" s="32">
        <v>1993.5</v>
      </c>
      <c r="T58" s="199">
        <f t="shared" si="28"/>
        <v>474</v>
      </c>
      <c r="U58" s="142">
        <f t="shared" si="29"/>
        <v>14963.55</v>
      </c>
      <c r="W58" s="36">
        <v>4</v>
      </c>
      <c r="X58" s="191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42">
        <f t="shared" si="25"/>
        <v>810.45</v>
      </c>
    </row>
    <row r="59" ht="30" customHeight="1" spans="1:33">
      <c r="A59" s="36">
        <v>5</v>
      </c>
      <c r="B59" s="191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42">
        <f t="shared" si="27"/>
        <v>6837.1</v>
      </c>
      <c r="J59" s="36">
        <v>5</v>
      </c>
      <c r="K59" s="191">
        <v>44682</v>
      </c>
      <c r="L59" s="54">
        <v>0</v>
      </c>
      <c r="M59" s="52">
        <v>0</v>
      </c>
      <c r="N59" s="33">
        <v>255</v>
      </c>
      <c r="O59" s="32">
        <v>8064.4</v>
      </c>
      <c r="P59" s="35">
        <v>0</v>
      </c>
      <c r="Q59" s="52">
        <v>0</v>
      </c>
      <c r="R59" s="33">
        <v>10</v>
      </c>
      <c r="S59" s="32">
        <v>315.95</v>
      </c>
      <c r="T59" s="199">
        <f t="shared" si="28"/>
        <v>265</v>
      </c>
      <c r="U59" s="142">
        <f t="shared" si="29"/>
        <v>8380.35</v>
      </c>
      <c r="W59" s="36">
        <v>5</v>
      </c>
      <c r="X59" s="191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42">
        <f t="shared" si="25"/>
        <v>369.6</v>
      </c>
    </row>
    <row r="60" ht="30" customHeight="1" spans="1:33">
      <c r="A60" s="36">
        <v>6</v>
      </c>
      <c r="B60" s="191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42">
        <f t="shared" si="27"/>
        <v>5032.6</v>
      </c>
      <c r="J60" s="36">
        <v>6</v>
      </c>
      <c r="K60" s="191">
        <v>44713</v>
      </c>
      <c r="L60" s="54">
        <v>0</v>
      </c>
      <c r="M60" s="52">
        <v>0</v>
      </c>
      <c r="N60" s="33">
        <v>189</v>
      </c>
      <c r="O60" s="32">
        <v>5974.45</v>
      </c>
      <c r="P60" s="35">
        <v>0</v>
      </c>
      <c r="Q60" s="52">
        <v>0</v>
      </c>
      <c r="R60" s="33">
        <v>14</v>
      </c>
      <c r="S60" s="32">
        <v>442.3</v>
      </c>
      <c r="T60" s="199">
        <f t="shared" si="28"/>
        <v>203</v>
      </c>
      <c r="U60" s="142">
        <f t="shared" si="29"/>
        <v>6416.75</v>
      </c>
      <c r="W60" s="36">
        <v>6</v>
      </c>
      <c r="X60" s="191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42">
        <f t="shared" si="25"/>
        <v>640.2</v>
      </c>
    </row>
    <row r="61" ht="30" customHeight="1" spans="1:33">
      <c r="A61" s="36">
        <v>7</v>
      </c>
      <c r="B61" s="191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42">
        <f t="shared" si="27"/>
        <v>10032.3</v>
      </c>
      <c r="J61" s="36">
        <v>7</v>
      </c>
      <c r="K61" s="191">
        <v>44743</v>
      </c>
      <c r="L61" s="54">
        <v>0</v>
      </c>
      <c r="M61" s="52">
        <v>0</v>
      </c>
      <c r="N61" s="54">
        <v>376</v>
      </c>
      <c r="O61" s="54">
        <v>11929.05</v>
      </c>
      <c r="P61" s="35">
        <v>0</v>
      </c>
      <c r="Q61" s="52">
        <v>0</v>
      </c>
      <c r="R61" s="54">
        <v>0</v>
      </c>
      <c r="S61" s="52">
        <v>0</v>
      </c>
      <c r="T61" s="199">
        <f t="shared" si="28"/>
        <v>376</v>
      </c>
      <c r="U61" s="142">
        <f t="shared" si="29"/>
        <v>11929.05</v>
      </c>
      <c r="W61" s="36">
        <v>7</v>
      </c>
      <c r="X61" s="191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42">
        <f t="shared" si="25"/>
        <v>362</v>
      </c>
    </row>
    <row r="62" ht="30" customHeight="1" spans="1:33">
      <c r="A62" s="36">
        <v>8</v>
      </c>
      <c r="B62" s="191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42">
        <f t="shared" si="27"/>
        <v>14680.4</v>
      </c>
      <c r="J62" s="36">
        <v>8</v>
      </c>
      <c r="K62" s="191">
        <v>44774</v>
      </c>
      <c r="L62" s="54">
        <v>0</v>
      </c>
      <c r="M62" s="52">
        <v>0</v>
      </c>
      <c r="N62" s="54">
        <v>0</v>
      </c>
      <c r="O62" s="54">
        <v>0</v>
      </c>
      <c r="P62" s="35">
        <v>430</v>
      </c>
      <c r="Q62" s="52">
        <v>13670.75</v>
      </c>
      <c r="R62" s="33">
        <v>32</v>
      </c>
      <c r="S62" s="52">
        <v>1012.95</v>
      </c>
      <c r="T62" s="199">
        <f t="shared" si="28"/>
        <v>462</v>
      </c>
      <c r="U62" s="142">
        <f t="shared" si="29"/>
        <v>14683.7</v>
      </c>
      <c r="W62" s="36">
        <v>8</v>
      </c>
      <c r="X62" s="191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42">
        <f t="shared" si="25"/>
        <v>1562.15</v>
      </c>
    </row>
    <row r="63" ht="30" customHeight="1" spans="1:33">
      <c r="A63" s="36">
        <v>9</v>
      </c>
      <c r="B63" s="191">
        <v>44805</v>
      </c>
      <c r="C63" s="33">
        <v>453</v>
      </c>
      <c r="D63" s="32">
        <v>14208.4</v>
      </c>
      <c r="E63" s="35">
        <v>0</v>
      </c>
      <c r="F63" s="52">
        <v>0</v>
      </c>
      <c r="G63" s="199">
        <f t="shared" si="26"/>
        <v>453</v>
      </c>
      <c r="H63" s="142">
        <f t="shared" si="27"/>
        <v>14208.4</v>
      </c>
      <c r="J63" s="36">
        <v>9</v>
      </c>
      <c r="K63" s="191">
        <v>44805</v>
      </c>
      <c r="L63" s="54">
        <v>0</v>
      </c>
      <c r="M63" s="52">
        <v>0</v>
      </c>
      <c r="N63" s="33">
        <v>489</v>
      </c>
      <c r="O63" s="32">
        <v>15514.7</v>
      </c>
      <c r="P63" s="35">
        <v>0</v>
      </c>
      <c r="Q63" s="52">
        <v>0</v>
      </c>
      <c r="R63" s="54">
        <v>0</v>
      </c>
      <c r="S63" s="52">
        <v>0</v>
      </c>
      <c r="T63" s="199">
        <f t="shared" si="28"/>
        <v>489</v>
      </c>
      <c r="U63" s="142">
        <f t="shared" si="29"/>
        <v>15514.7</v>
      </c>
      <c r="W63" s="36">
        <v>9</v>
      </c>
      <c r="X63" s="191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42">
        <f t="shared" si="25"/>
        <v>3096</v>
      </c>
    </row>
    <row r="64" ht="30" customHeight="1" spans="1:33">
      <c r="A64" s="36">
        <v>10</v>
      </c>
      <c r="B64" s="191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42">
        <f t="shared" si="27"/>
        <v>6815.9</v>
      </c>
      <c r="J64" s="36">
        <v>10</v>
      </c>
      <c r="K64" s="191">
        <v>44835</v>
      </c>
      <c r="L64" s="54">
        <v>0</v>
      </c>
      <c r="M64" s="54">
        <v>0</v>
      </c>
      <c r="N64" s="33">
        <v>327</v>
      </c>
      <c r="O64" s="32">
        <v>10333.65</v>
      </c>
      <c r="P64" s="54">
        <v>0</v>
      </c>
      <c r="Q64" s="54">
        <v>0</v>
      </c>
      <c r="R64" s="54">
        <v>0</v>
      </c>
      <c r="S64" s="54">
        <v>0</v>
      </c>
      <c r="T64" s="199">
        <f t="shared" si="28"/>
        <v>327</v>
      </c>
      <c r="U64" s="142">
        <f t="shared" si="29"/>
        <v>10333.65</v>
      </c>
      <c r="W64" s="36">
        <v>10</v>
      </c>
      <c r="X64" s="191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42">
        <f t="shared" si="25"/>
        <v>1838.6</v>
      </c>
    </row>
    <row r="65" ht="30" customHeight="1" spans="1:30">
      <c r="A65" s="36">
        <v>11</v>
      </c>
      <c r="B65" s="191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42">
        <f t="shared" si="27"/>
        <v>11522.85</v>
      </c>
      <c r="J65" s="36">
        <v>11</v>
      </c>
      <c r="K65" s="191">
        <v>44866</v>
      </c>
      <c r="L65" s="54">
        <v>0</v>
      </c>
      <c r="M65" s="54">
        <v>0</v>
      </c>
      <c r="N65" s="33">
        <v>354</v>
      </c>
      <c r="O65" s="32">
        <v>11218</v>
      </c>
      <c r="P65" s="54">
        <v>0</v>
      </c>
      <c r="Q65" s="54">
        <v>0</v>
      </c>
      <c r="R65" s="33">
        <v>30</v>
      </c>
      <c r="S65" s="32">
        <v>944.8</v>
      </c>
      <c r="T65" s="199">
        <f t="shared" si="28"/>
        <v>384</v>
      </c>
      <c r="U65" s="142">
        <f t="shared" si="29"/>
        <v>12162.8</v>
      </c>
      <c r="W65" s="36">
        <v>11</v>
      </c>
      <c r="X65" s="191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42">
        <f t="shared" si="25"/>
        <v>2693.75</v>
      </c>
    </row>
    <row r="66" ht="30" customHeight="1" spans="1:30">
      <c r="A66" s="36">
        <v>12</v>
      </c>
      <c r="B66" s="191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42">
        <f t="shared" si="27"/>
        <v>11598.85</v>
      </c>
      <c r="J66" s="36">
        <v>12</v>
      </c>
      <c r="K66" s="191">
        <v>44896</v>
      </c>
      <c r="L66" s="54">
        <v>0</v>
      </c>
      <c r="M66" s="54">
        <v>0</v>
      </c>
      <c r="N66" s="33">
        <v>360</v>
      </c>
      <c r="O66" s="32">
        <v>11422.55</v>
      </c>
      <c r="P66" s="54">
        <v>0</v>
      </c>
      <c r="Q66" s="54">
        <v>0</v>
      </c>
      <c r="R66" s="33">
        <v>271</v>
      </c>
      <c r="S66" s="32">
        <v>8597.35</v>
      </c>
      <c r="T66" s="199">
        <f t="shared" si="28"/>
        <v>631</v>
      </c>
      <c r="U66" s="142">
        <f t="shared" si="29"/>
        <v>20019.9</v>
      </c>
      <c r="W66" s="36">
        <v>12</v>
      </c>
      <c r="X66" s="191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42">
        <f t="shared" si="25"/>
        <v>2933.35</v>
      </c>
    </row>
    <row r="67" ht="30" customHeight="1" spans="1:30">
      <c r="A67" s="56"/>
      <c r="B67" s="64" t="s">
        <v>25</v>
      </c>
      <c r="C67" s="59">
        <f t="shared" ref="C67:H67" si="30">SUM(C55:C66)</f>
        <v>2544</v>
      </c>
      <c r="D67" s="58">
        <f t="shared" si="30"/>
        <v>83320.4</v>
      </c>
      <c r="E67" s="58">
        <f t="shared" si="30"/>
        <v>1035</v>
      </c>
      <c r="F67" s="58">
        <f t="shared" si="30"/>
        <v>34288.15</v>
      </c>
      <c r="G67" s="64">
        <f t="shared" si="30"/>
        <v>3579</v>
      </c>
      <c r="H67" s="148">
        <f t="shared" si="30"/>
        <v>117608.55</v>
      </c>
      <c r="J67" s="56"/>
      <c r="K67" s="64" t="s">
        <v>25</v>
      </c>
      <c r="L67" s="64">
        <f t="shared" ref="L67:U67" si="31">SUM(L55:L66)</f>
        <v>104</v>
      </c>
      <c r="M67" s="64">
        <f t="shared" si="31"/>
        <v>2646.8</v>
      </c>
      <c r="N67" s="59">
        <f t="shared" si="31"/>
        <v>3435</v>
      </c>
      <c r="O67" s="58">
        <f t="shared" si="31"/>
        <v>108768.6</v>
      </c>
      <c r="P67" s="58">
        <f t="shared" si="31"/>
        <v>430</v>
      </c>
      <c r="Q67" s="58">
        <f t="shared" si="31"/>
        <v>13670.75</v>
      </c>
      <c r="R67" s="58">
        <f t="shared" si="31"/>
        <v>835</v>
      </c>
      <c r="S67" s="58">
        <f t="shared" si="31"/>
        <v>26457.8</v>
      </c>
      <c r="T67" s="64">
        <f t="shared" si="31"/>
        <v>4804</v>
      </c>
      <c r="U67" s="148">
        <f t="shared" si="31"/>
        <v>151543.95</v>
      </c>
      <c r="W67" s="56"/>
      <c r="X67" s="64" t="s">
        <v>25</v>
      </c>
      <c r="Y67" s="59">
        <f t="shared" ref="Y67:AD67" si="32">SUM(Y55:Y66)</f>
        <v>157</v>
      </c>
      <c r="Z67" s="58">
        <f t="shared" si="32"/>
        <v>6171.05</v>
      </c>
      <c r="AA67" s="58">
        <f t="shared" si="32"/>
        <v>242</v>
      </c>
      <c r="AB67" s="58">
        <f t="shared" si="32"/>
        <v>10098.8</v>
      </c>
      <c r="AC67" s="64">
        <f t="shared" si="32"/>
        <v>399</v>
      </c>
      <c r="AD67" s="148">
        <f t="shared" si="32"/>
        <v>16269.85</v>
      </c>
    </row>
    <row r="68" ht="27" customHeight="1" spans="1:30">
      <c r="R68" s="168"/>
    </row>
    <row r="69" ht="30" customHeight="1" spans="1:30">
      <c r="A69" s="169"/>
      <c r="B69" s="169"/>
      <c r="C69" s="167"/>
      <c r="D69" s="168"/>
      <c r="E69" s="168"/>
      <c r="F69" s="168"/>
      <c r="G69" s="169"/>
      <c r="H69" s="168"/>
    </row>
    <row r="70" ht="70" customHeight="1" spans="1:30">
      <c r="A70" s="173" t="s">
        <v>102</v>
      </c>
      <c r="B70" s="173"/>
      <c r="C70" s="173"/>
      <c r="D70" s="173"/>
      <c r="E70" s="173"/>
      <c r="F70" s="173"/>
      <c r="G70" s="173"/>
      <c r="H70" s="173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3"/>
      <c r="E71" s="10" t="s">
        <v>4</v>
      </c>
      <c r="F71" s="15"/>
      <c r="G71" s="10" t="s">
        <v>5</v>
      </c>
      <c r="H71" s="75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2" t="s">
        <v>111</v>
      </c>
      <c r="AA71" s="252"/>
      <c r="AB71" s="207"/>
      <c r="AC71" s="207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78" t="s">
        <v>22</v>
      </c>
      <c r="H72" s="254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2" t="s">
        <v>22</v>
      </c>
      <c r="AA72" s="198" t="s">
        <v>23</v>
      </c>
      <c r="AB72" s="207"/>
      <c r="AC72" s="207"/>
    </row>
    <row r="73" ht="30" customHeight="1" spans="1:30">
      <c r="A73" s="36">
        <v>1</v>
      </c>
      <c r="B73" s="191">
        <v>44562</v>
      </c>
      <c r="C73" s="245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41">
        <f>R4+R21+R38+H55+AD55+N90+AA73+AG38+AC21</f>
        <v>128530.1</v>
      </c>
      <c r="G73" s="36">
        <f t="shared" ref="G73:G84" si="35">S21+AB73</f>
        <v>403</v>
      </c>
      <c r="H73" s="200">
        <f t="shared" ref="H73:H84" si="36">T21</f>
        <v>12639.3</v>
      </c>
      <c r="J73" s="29">
        <v>1</v>
      </c>
      <c r="K73" s="30">
        <v>44562</v>
      </c>
      <c r="L73" s="249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41">
        <f t="shared" ref="AA73:AA84" si="39">W73+Y73</f>
        <v>0</v>
      </c>
      <c r="AB73" s="212"/>
      <c r="AC73" s="255"/>
    </row>
    <row r="74" ht="30" customHeight="1" spans="1:30">
      <c r="A74" s="36">
        <v>2</v>
      </c>
      <c r="B74" s="191">
        <v>44593</v>
      </c>
      <c r="C74" s="245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41">
        <f t="shared" ref="F74:F84" si="41">R5+R22+R39+H56+AD56+N91+AA74+AG39+AC22</f>
        <v>60127.4</v>
      </c>
      <c r="G74" s="36">
        <f t="shared" si="35"/>
        <v>158</v>
      </c>
      <c r="H74" s="200">
        <f t="shared" si="36"/>
        <v>5235.35</v>
      </c>
      <c r="J74" s="41">
        <v>2</v>
      </c>
      <c r="K74" s="30">
        <v>44593</v>
      </c>
      <c r="L74" s="249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41">
        <f t="shared" si="39"/>
        <v>0</v>
      </c>
      <c r="AB74" s="212"/>
      <c r="AC74" s="255"/>
    </row>
    <row r="75" ht="30" customHeight="1" spans="1:30">
      <c r="A75" s="36">
        <v>3</v>
      </c>
      <c r="B75" s="191">
        <v>44621</v>
      </c>
      <c r="C75" s="245">
        <f t="shared" si="33"/>
        <v>1460</v>
      </c>
      <c r="D75" s="34">
        <f t="shared" si="34"/>
        <v>43927.35</v>
      </c>
      <c r="E75" s="41">
        <f t="shared" si="40"/>
        <v>2201</v>
      </c>
      <c r="F75" s="141">
        <f t="shared" si="41"/>
        <v>72853.85</v>
      </c>
      <c r="G75" s="36">
        <f t="shared" si="35"/>
        <v>186</v>
      </c>
      <c r="H75" s="200">
        <f t="shared" si="36"/>
        <v>6119.2</v>
      </c>
      <c r="J75" s="41">
        <v>3</v>
      </c>
      <c r="K75" s="30">
        <v>44621</v>
      </c>
      <c r="L75" s="250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0">
        <v>0</v>
      </c>
      <c r="W75" s="52">
        <v>0</v>
      </c>
      <c r="X75" s="33">
        <v>126</v>
      </c>
      <c r="Y75" s="34">
        <v>3931.35</v>
      </c>
      <c r="Z75" s="41">
        <f t="shared" si="42"/>
        <v>126</v>
      </c>
      <c r="AA75" s="141">
        <f t="shared" si="39"/>
        <v>3931.35</v>
      </c>
      <c r="AB75" s="217"/>
      <c r="AC75" s="255"/>
    </row>
    <row r="76" ht="30" customHeight="1" spans="1:30">
      <c r="A76" s="36">
        <v>4</v>
      </c>
      <c r="B76" s="191">
        <v>44652</v>
      </c>
      <c r="C76" s="245">
        <f t="shared" si="33"/>
        <v>1941</v>
      </c>
      <c r="D76" s="34">
        <f t="shared" si="34"/>
        <v>59342.4</v>
      </c>
      <c r="E76" s="41">
        <f t="shared" si="40"/>
        <v>3007</v>
      </c>
      <c r="F76" s="141">
        <f t="shared" si="41"/>
        <v>99686.95</v>
      </c>
      <c r="G76" s="36">
        <f t="shared" si="35"/>
        <v>319</v>
      </c>
      <c r="H76" s="200">
        <f t="shared" si="36"/>
        <v>10026</v>
      </c>
      <c r="J76" s="41">
        <v>4</v>
      </c>
      <c r="K76" s="30">
        <v>44652</v>
      </c>
      <c r="L76" s="249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41">
        <f t="shared" si="39"/>
        <v>4763</v>
      </c>
      <c r="AB76" s="212"/>
      <c r="AC76" s="255"/>
    </row>
    <row r="77" ht="30" customHeight="1" spans="1:30">
      <c r="A77" s="36">
        <v>5</v>
      </c>
      <c r="B77" s="191">
        <v>44682</v>
      </c>
      <c r="C77" s="245">
        <f t="shared" si="33"/>
        <v>1243</v>
      </c>
      <c r="D77" s="34">
        <f t="shared" si="34"/>
        <v>38904.9</v>
      </c>
      <c r="E77" s="41">
        <f t="shared" si="40"/>
        <v>2222</v>
      </c>
      <c r="F77" s="141">
        <f t="shared" si="41"/>
        <v>73041.2</v>
      </c>
      <c r="G77" s="36">
        <f t="shared" si="35"/>
        <v>228</v>
      </c>
      <c r="H77" s="200">
        <f t="shared" si="36"/>
        <v>7223.75</v>
      </c>
      <c r="J77" s="41">
        <v>5</v>
      </c>
      <c r="K77" s="30">
        <v>44682</v>
      </c>
      <c r="L77" s="249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41">
        <f t="shared" si="39"/>
        <v>2628.2</v>
      </c>
      <c r="AB77" s="217"/>
      <c r="AC77" s="255"/>
    </row>
    <row r="78" ht="30" customHeight="1" spans="1:30">
      <c r="A78" s="36">
        <v>6</v>
      </c>
      <c r="B78" s="191">
        <v>44713</v>
      </c>
      <c r="C78" s="245">
        <f t="shared" si="33"/>
        <v>948</v>
      </c>
      <c r="D78" s="34">
        <f t="shared" si="34"/>
        <v>29901.85</v>
      </c>
      <c r="E78" s="41">
        <f t="shared" si="40"/>
        <v>1291</v>
      </c>
      <c r="F78" s="141">
        <f t="shared" si="41"/>
        <v>44458.15</v>
      </c>
      <c r="G78" s="36">
        <f t="shared" si="35"/>
        <v>252</v>
      </c>
      <c r="H78" s="200">
        <f t="shared" si="36"/>
        <v>7910.7</v>
      </c>
      <c r="J78" s="41">
        <v>6</v>
      </c>
      <c r="K78" s="30">
        <v>44713</v>
      </c>
      <c r="L78" s="250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41">
        <f t="shared" si="39"/>
        <v>887.45</v>
      </c>
      <c r="AB78" s="212"/>
      <c r="AC78" s="255"/>
    </row>
    <row r="79" ht="30" customHeight="1" spans="1:30">
      <c r="A79" s="36">
        <v>7</v>
      </c>
      <c r="B79" s="191">
        <v>44743</v>
      </c>
      <c r="C79" s="245">
        <f t="shared" si="33"/>
        <v>1412</v>
      </c>
      <c r="D79" s="34">
        <f t="shared" si="34"/>
        <v>44786.6</v>
      </c>
      <c r="E79" s="41">
        <f t="shared" si="40"/>
        <v>2947</v>
      </c>
      <c r="F79" s="141">
        <f t="shared" si="41"/>
        <v>100517.95</v>
      </c>
      <c r="G79" s="36">
        <f t="shared" si="35"/>
        <v>427</v>
      </c>
      <c r="H79" s="200">
        <f t="shared" si="36"/>
        <v>13238.2</v>
      </c>
      <c r="J79" s="41">
        <v>7</v>
      </c>
      <c r="K79" s="30">
        <v>44743</v>
      </c>
      <c r="L79" s="249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41">
        <f t="shared" si="39"/>
        <v>1445.65</v>
      </c>
      <c r="AB79" s="212"/>
      <c r="AC79" s="255"/>
    </row>
    <row r="80" ht="30" customHeight="1" spans="1:30">
      <c r="A80" s="36">
        <v>8</v>
      </c>
      <c r="B80" s="191">
        <v>44774</v>
      </c>
      <c r="C80" s="245">
        <f t="shared" si="33"/>
        <v>1655</v>
      </c>
      <c r="D80" s="34">
        <f t="shared" si="34"/>
        <v>52040.15</v>
      </c>
      <c r="E80" s="41">
        <f t="shared" si="40"/>
        <v>3999</v>
      </c>
      <c r="F80" s="141">
        <f t="shared" si="41"/>
        <v>129613.35</v>
      </c>
      <c r="G80" s="36">
        <f t="shared" si="35"/>
        <v>547</v>
      </c>
      <c r="H80" s="200">
        <f t="shared" si="36"/>
        <v>16875.2</v>
      </c>
      <c r="J80" s="41">
        <v>8</v>
      </c>
      <c r="K80" s="30">
        <v>44774</v>
      </c>
      <c r="L80" s="249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41">
        <f t="shared" si="39"/>
        <v>5186.35</v>
      </c>
      <c r="AB80" s="212"/>
      <c r="AC80" s="255"/>
    </row>
    <row r="81" ht="30" customHeight="1" spans="1:29">
      <c r="A81" s="36">
        <v>9</v>
      </c>
      <c r="B81" s="191">
        <v>44805</v>
      </c>
      <c r="C81" s="245">
        <f t="shared" si="33"/>
        <v>1923</v>
      </c>
      <c r="D81" s="34">
        <f t="shared" si="34"/>
        <v>58652.55</v>
      </c>
      <c r="E81" s="41">
        <f t="shared" si="40"/>
        <v>4431</v>
      </c>
      <c r="F81" s="141">
        <f t="shared" si="41"/>
        <v>139156</v>
      </c>
      <c r="G81" s="36">
        <f t="shared" si="35"/>
        <v>633</v>
      </c>
      <c r="H81" s="200">
        <f t="shared" si="36"/>
        <v>19352.95</v>
      </c>
      <c r="J81" s="41">
        <v>9</v>
      </c>
      <c r="K81" s="30">
        <v>44805</v>
      </c>
      <c r="L81" s="250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0">
        <v>0</v>
      </c>
      <c r="W81" s="52">
        <v>0</v>
      </c>
      <c r="X81" s="33">
        <v>298</v>
      </c>
      <c r="Y81" s="34">
        <v>9264.05</v>
      </c>
      <c r="Z81" s="41">
        <f t="shared" si="42"/>
        <v>298</v>
      </c>
      <c r="AA81" s="141">
        <f t="shared" si="39"/>
        <v>9264.05</v>
      </c>
      <c r="AB81" s="212"/>
      <c r="AC81" s="255"/>
    </row>
    <row r="82" ht="30" customHeight="1" spans="1:29">
      <c r="A82" s="36">
        <v>10</v>
      </c>
      <c r="B82" s="191">
        <v>44835</v>
      </c>
      <c r="C82" s="245">
        <f t="shared" si="33"/>
        <v>1163</v>
      </c>
      <c r="D82" s="34">
        <f t="shared" si="34"/>
        <v>36563.75</v>
      </c>
      <c r="E82" s="41">
        <f t="shared" si="40"/>
        <v>2875</v>
      </c>
      <c r="F82" s="141">
        <f t="shared" si="41"/>
        <v>90642.15</v>
      </c>
      <c r="G82" s="36">
        <f t="shared" si="35"/>
        <v>496</v>
      </c>
      <c r="H82" s="200">
        <f t="shared" si="36"/>
        <v>15360.45</v>
      </c>
      <c r="J82" s="41">
        <v>10</v>
      </c>
      <c r="K82" s="30">
        <v>44835</v>
      </c>
      <c r="L82" s="250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41">
        <f t="shared" si="39"/>
        <v>15845.45</v>
      </c>
      <c r="AB82" s="217"/>
      <c r="AC82" s="255"/>
    </row>
    <row r="83" ht="30" customHeight="1" spans="1:29">
      <c r="A83" s="36">
        <v>11</v>
      </c>
      <c r="B83" s="191">
        <v>44866</v>
      </c>
      <c r="C83" s="245">
        <f t="shared" si="33"/>
        <v>1326</v>
      </c>
      <c r="D83" s="34">
        <f t="shared" si="34"/>
        <v>41338.4</v>
      </c>
      <c r="E83" s="41">
        <f t="shared" si="40"/>
        <v>2911</v>
      </c>
      <c r="F83" s="141">
        <f t="shared" si="41"/>
        <v>93030.9</v>
      </c>
      <c r="G83" s="36">
        <f t="shared" si="35"/>
        <v>280</v>
      </c>
      <c r="H83" s="200">
        <f t="shared" si="36"/>
        <v>8683.4</v>
      </c>
      <c r="J83" s="41">
        <v>11</v>
      </c>
      <c r="K83" s="30">
        <v>44866</v>
      </c>
      <c r="L83" s="250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41">
        <f t="shared" si="39"/>
        <v>11785.35</v>
      </c>
      <c r="AB83" s="217"/>
      <c r="AC83" s="255"/>
    </row>
    <row r="84" ht="30" customHeight="1" spans="1:29">
      <c r="A84" s="36">
        <v>12</v>
      </c>
      <c r="B84" s="191">
        <v>44896</v>
      </c>
      <c r="C84" s="245">
        <f t="shared" si="33"/>
        <v>1364</v>
      </c>
      <c r="D84" s="34">
        <f t="shared" si="34"/>
        <v>43356.05</v>
      </c>
      <c r="E84" s="41">
        <f t="shared" si="40"/>
        <v>3294</v>
      </c>
      <c r="F84" s="141">
        <f t="shared" si="41"/>
        <v>107182.55</v>
      </c>
      <c r="G84" s="36">
        <f t="shared" si="35"/>
        <v>546</v>
      </c>
      <c r="H84" s="200">
        <f t="shared" si="36"/>
        <v>17692.5</v>
      </c>
      <c r="J84" s="41">
        <v>12</v>
      </c>
      <c r="K84" s="30">
        <v>44896</v>
      </c>
      <c r="L84" s="250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41">
        <f t="shared" si="39"/>
        <v>15183.1</v>
      </c>
      <c r="AB84" s="217"/>
      <c r="AC84" s="255"/>
    </row>
    <row r="85" ht="30" customHeight="1" spans="1:29">
      <c r="A85" s="56"/>
      <c r="B85" s="64" t="s">
        <v>25</v>
      </c>
      <c r="C85" s="248">
        <f t="shared" ref="C85:H85" si="43">SUM(C73:C84)</f>
        <v>18631</v>
      </c>
      <c r="D85" s="60">
        <f t="shared" si="43"/>
        <v>571954.85</v>
      </c>
      <c r="E85" s="56">
        <f t="shared" si="43"/>
        <v>34723</v>
      </c>
      <c r="F85" s="148">
        <f t="shared" si="43"/>
        <v>1138840.55</v>
      </c>
      <c r="G85" s="56">
        <f t="shared" si="43"/>
        <v>4475</v>
      </c>
      <c r="H85" s="136">
        <f t="shared" si="43"/>
        <v>140357</v>
      </c>
      <c r="J85" s="56"/>
      <c r="K85" s="57" t="s">
        <v>25</v>
      </c>
      <c r="L85" s="62">
        <f t="shared" ref="L85:AC85" si="44">SUM(L73:L84)</f>
        <v>0</v>
      </c>
      <c r="M85" s="58">
        <f t="shared" si="44"/>
        <v>0</v>
      </c>
      <c r="N85" s="59">
        <f t="shared" si="44"/>
        <v>0</v>
      </c>
      <c r="O85" s="60">
        <f t="shared" si="44"/>
        <v>0</v>
      </c>
      <c r="P85" s="56">
        <f t="shared" si="44"/>
        <v>234</v>
      </c>
      <c r="Q85" s="58">
        <f t="shared" si="44"/>
        <v>7009.25</v>
      </c>
      <c r="R85" s="59">
        <f t="shared" si="44"/>
        <v>2951</v>
      </c>
      <c r="S85" s="60">
        <f t="shared" si="44"/>
        <v>87329.8</v>
      </c>
      <c r="T85" s="56">
        <f t="shared" si="44"/>
        <v>3185</v>
      </c>
      <c r="U85" s="61">
        <f t="shared" si="44"/>
        <v>94339.05</v>
      </c>
      <c r="V85" s="62">
        <f t="shared" si="44"/>
        <v>304</v>
      </c>
      <c r="W85" s="63">
        <f t="shared" si="44"/>
        <v>9410.05</v>
      </c>
      <c r="X85" s="64">
        <f t="shared" si="44"/>
        <v>1982</v>
      </c>
      <c r="Y85" s="60">
        <f t="shared" si="44"/>
        <v>61509.9</v>
      </c>
      <c r="Z85" s="56">
        <f t="shared" si="44"/>
        <v>2286</v>
      </c>
      <c r="AA85" s="148">
        <f t="shared" si="44"/>
        <v>70919.95</v>
      </c>
      <c r="AB85" s="217"/>
      <c r="AC85" s="255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8" t="s">
        <v>113</v>
      </c>
      <c r="R87" s="138"/>
      <c r="S87" s="138"/>
      <c r="T87" s="138"/>
      <c r="U87" s="138"/>
      <c r="V87" s="138"/>
      <c r="W87" s="138"/>
      <c r="X87" s="138"/>
      <c r="Y87" s="138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6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7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8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9"/>
    </row>
    <row r="90" ht="30" customHeight="1" spans="1:29">
      <c r="A90" s="41">
        <v>1</v>
      </c>
      <c r="B90" s="191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60" t="s">
        <v>120</v>
      </c>
      <c r="Q90" s="36">
        <v>1</v>
      </c>
      <c r="R90" s="191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42">
        <f>T90+V90</f>
        <v>245.6</v>
      </c>
      <c r="Y90" s="261" t="s">
        <v>121</v>
      </c>
    </row>
    <row r="91" ht="30" customHeight="1" spans="1:29">
      <c r="A91" s="41">
        <v>2</v>
      </c>
      <c r="B91" s="191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52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60"/>
      <c r="Q91" s="36">
        <v>2</v>
      </c>
      <c r="R91" s="191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42">
        <v>0</v>
      </c>
      <c r="Y91" s="262"/>
    </row>
    <row r="92" ht="30" customHeight="1" spans="1:29">
      <c r="A92" s="41">
        <v>3</v>
      </c>
      <c r="B92" s="191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52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60"/>
      <c r="Q92" s="36">
        <v>3</v>
      </c>
      <c r="R92" s="191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42">
        <v>0</v>
      </c>
      <c r="Y92" s="262"/>
    </row>
    <row r="93" ht="30" customHeight="1" spans="1:29">
      <c r="A93" s="41">
        <v>4</v>
      </c>
      <c r="B93" s="191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60"/>
      <c r="Q93" s="36">
        <v>4</v>
      </c>
      <c r="R93" s="191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42">
        <v>0</v>
      </c>
      <c r="Y93" s="262"/>
    </row>
    <row r="94" ht="30" customHeight="1" spans="1:29">
      <c r="A94" s="41">
        <v>5</v>
      </c>
      <c r="B94" s="191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60"/>
      <c r="Q94" s="36">
        <v>5</v>
      </c>
      <c r="R94" s="191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42">
        <v>0</v>
      </c>
      <c r="Y94" s="262"/>
    </row>
    <row r="95" ht="30" customHeight="1" spans="1:29">
      <c r="A95" s="41">
        <v>6</v>
      </c>
      <c r="B95" s="191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60"/>
      <c r="Q95" s="36">
        <v>6</v>
      </c>
      <c r="R95" s="191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42">
        <v>0</v>
      </c>
      <c r="Y95" s="262"/>
    </row>
    <row r="96" ht="30" customHeight="1" spans="1:29">
      <c r="A96" s="41">
        <v>7</v>
      </c>
      <c r="B96" s="191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60"/>
      <c r="Q96" s="36">
        <v>7</v>
      </c>
      <c r="R96" s="191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42">
        <v>0</v>
      </c>
      <c r="Y96" s="262"/>
    </row>
    <row r="97" ht="30" customHeight="1" spans="1:25">
      <c r="A97" s="41">
        <v>8</v>
      </c>
      <c r="B97" s="191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60"/>
      <c r="Q97" s="36">
        <v>8</v>
      </c>
      <c r="R97" s="191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42">
        <v>0</v>
      </c>
      <c r="Y97" s="262"/>
    </row>
    <row r="98" ht="30" customHeight="1" spans="1:25">
      <c r="A98" s="41">
        <v>9</v>
      </c>
      <c r="B98" s="191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52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60"/>
      <c r="Q98" s="36">
        <v>9</v>
      </c>
      <c r="R98" s="191">
        <v>44805</v>
      </c>
      <c r="S98" s="35" t="s">
        <v>122</v>
      </c>
      <c r="T98" s="32" t="s">
        <v>122</v>
      </c>
      <c r="U98" s="35" t="s">
        <v>122</v>
      </c>
      <c r="V98" s="52" t="s">
        <v>122</v>
      </c>
      <c r="W98" s="199">
        <v>0</v>
      </c>
      <c r="X98" s="142">
        <v>0</v>
      </c>
      <c r="Y98" s="262"/>
    </row>
    <row r="99" ht="30" customHeight="1" spans="1:25">
      <c r="A99" s="41">
        <v>10</v>
      </c>
      <c r="B99" s="191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60"/>
      <c r="Q99" s="36">
        <v>10</v>
      </c>
      <c r="R99" s="191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42">
        <v>0</v>
      </c>
      <c r="Y99" s="262"/>
    </row>
    <row r="100" ht="30" customHeight="1" spans="1:25">
      <c r="A100" s="41">
        <v>11</v>
      </c>
      <c r="B100" s="191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60"/>
      <c r="Q100" s="36">
        <v>11</v>
      </c>
      <c r="R100" s="191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42">
        <v>0</v>
      </c>
      <c r="Y100" s="262"/>
    </row>
    <row r="101" ht="30" customHeight="1" spans="1:25">
      <c r="A101" s="41">
        <v>12</v>
      </c>
      <c r="B101" s="191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52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60"/>
      <c r="Q101" s="36">
        <v>12</v>
      </c>
      <c r="R101" s="191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42">
        <v>0</v>
      </c>
      <c r="Y101" s="262"/>
    </row>
    <row r="102" ht="30" customHeight="1" spans="1:25">
      <c r="A102" s="56"/>
      <c r="B102" s="64" t="s">
        <v>25</v>
      </c>
      <c r="C102" s="64">
        <f t="shared" ref="C102:N102" si="45">SUM(C90:C101)</f>
        <v>5</v>
      </c>
      <c r="D102" s="58">
        <f t="shared" si="45"/>
        <v>156.75</v>
      </c>
      <c r="E102" s="59">
        <f t="shared" si="45"/>
        <v>6</v>
      </c>
      <c r="F102" s="58">
        <f t="shared" si="45"/>
        <v>183.7</v>
      </c>
      <c r="G102" s="64">
        <f t="shared" si="45"/>
        <v>11</v>
      </c>
      <c r="H102" s="58">
        <f t="shared" si="45"/>
        <v>340.45</v>
      </c>
      <c r="I102" s="64">
        <f t="shared" si="45"/>
        <v>62</v>
      </c>
      <c r="J102" s="63">
        <f t="shared" si="45"/>
        <v>2020.85</v>
      </c>
      <c r="K102" s="64">
        <f t="shared" si="45"/>
        <v>69</v>
      </c>
      <c r="L102" s="58">
        <f t="shared" si="45"/>
        <v>2222.8</v>
      </c>
      <c r="M102" s="64">
        <f t="shared" si="45"/>
        <v>131</v>
      </c>
      <c r="N102" s="58">
        <f t="shared" si="45"/>
        <v>4243.65</v>
      </c>
      <c r="O102" s="263"/>
      <c r="Q102" s="56"/>
      <c r="R102" s="64" t="s">
        <v>25</v>
      </c>
      <c r="S102" s="59">
        <f t="shared" ref="S102:X102" si="46">SUM(S90:S101)</f>
        <v>6</v>
      </c>
      <c r="T102" s="58">
        <f t="shared" si="46"/>
        <v>184.65</v>
      </c>
      <c r="U102" s="58">
        <f t="shared" si="46"/>
        <v>2</v>
      </c>
      <c r="V102" s="58">
        <f t="shared" si="46"/>
        <v>60.95</v>
      </c>
      <c r="W102" s="64">
        <f t="shared" si="46"/>
        <v>8</v>
      </c>
      <c r="X102" s="148">
        <f t="shared" si="46"/>
        <v>245.6</v>
      </c>
      <c r="Y102" s="264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1" t="s">
        <v>124</v>
      </c>
      <c r="S1" s="221"/>
      <c r="T1" s="221"/>
      <c r="U1" s="221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2" t="s">
        <v>111</v>
      </c>
      <c r="N2" s="223"/>
      <c r="O2" s="222" t="s">
        <v>125</v>
      </c>
      <c r="P2" s="224"/>
      <c r="R2" s="4" t="s">
        <v>1</v>
      </c>
      <c r="S2" s="6" t="s">
        <v>2</v>
      </c>
      <c r="T2" s="195" t="s">
        <v>80</v>
      </c>
      <c r="U2" s="196"/>
      <c r="V2" s="225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6" t="s">
        <v>22</v>
      </c>
      <c r="N3" s="227" t="s">
        <v>23</v>
      </c>
      <c r="O3" s="226" t="s">
        <v>9</v>
      </c>
      <c r="P3" s="228" t="s">
        <v>10</v>
      </c>
      <c r="R3" s="18"/>
      <c r="S3" s="19"/>
      <c r="T3" s="197" t="s">
        <v>22</v>
      </c>
      <c r="U3" s="198" t="s">
        <v>23</v>
      </c>
      <c r="V3" s="229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0">
        <v>230</v>
      </c>
      <c r="P4" s="231">
        <v>7083.35</v>
      </c>
      <c r="R4" s="36">
        <v>1</v>
      </c>
      <c r="S4" s="191">
        <v>44927</v>
      </c>
      <c r="T4" s="199">
        <v>2</v>
      </c>
      <c r="U4" s="142">
        <v>76.45</v>
      </c>
      <c r="V4" s="232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9">
        <v>16100.95</v>
      </c>
      <c r="R5" s="36">
        <v>2</v>
      </c>
      <c r="S5" s="191">
        <v>44958</v>
      </c>
      <c r="T5" s="199">
        <v>0</v>
      </c>
      <c r="U5" s="142">
        <v>0</v>
      </c>
      <c r="V5" s="233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0">
        <v>15939.55</v>
      </c>
      <c r="R6" s="36">
        <v>3</v>
      </c>
      <c r="S6" s="191">
        <v>44986</v>
      </c>
      <c r="T6" s="199">
        <v>0</v>
      </c>
      <c r="U6" s="142">
        <v>0</v>
      </c>
      <c r="V6" s="233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0">
        <v>11730.3</v>
      </c>
      <c r="R7" s="36">
        <v>4</v>
      </c>
      <c r="S7" s="191">
        <v>45017</v>
      </c>
      <c r="T7" s="199">
        <v>0</v>
      </c>
      <c r="U7" s="142">
        <v>0</v>
      </c>
      <c r="V7" s="233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0">
        <v>10502.1</v>
      </c>
      <c r="R8" s="36">
        <v>5</v>
      </c>
      <c r="S8" s="191">
        <v>45047</v>
      </c>
      <c r="T8" s="199">
        <v>0</v>
      </c>
      <c r="U8" s="142">
        <v>0</v>
      </c>
      <c r="V8" s="233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0">
        <v>10194.95</v>
      </c>
      <c r="R9" s="36">
        <v>6</v>
      </c>
      <c r="S9" s="191">
        <v>45078</v>
      </c>
      <c r="T9" s="199">
        <v>0</v>
      </c>
      <c r="U9" s="142">
        <v>0</v>
      </c>
      <c r="V9" s="233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0">
        <v>13136.2</v>
      </c>
      <c r="R10" s="36">
        <v>7</v>
      </c>
      <c r="S10" s="191">
        <v>45108</v>
      </c>
      <c r="T10" s="199">
        <v>0</v>
      </c>
      <c r="U10" s="142">
        <v>0</v>
      </c>
      <c r="V10" s="233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0">
        <v>16909.95</v>
      </c>
      <c r="R11" s="36">
        <v>8</v>
      </c>
      <c r="S11" s="191">
        <v>45139</v>
      </c>
      <c r="T11" s="199">
        <v>0</v>
      </c>
      <c r="U11" s="142">
        <v>0</v>
      </c>
      <c r="V11" s="233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0">
        <v>12875.1</v>
      </c>
      <c r="R12" s="36">
        <v>9</v>
      </c>
      <c r="S12" s="191">
        <v>45170</v>
      </c>
      <c r="T12" s="199">
        <v>0</v>
      </c>
      <c r="U12" s="142">
        <v>0</v>
      </c>
      <c r="V12" s="233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0">
        <v>13374.3</v>
      </c>
      <c r="R13" s="36">
        <v>10</v>
      </c>
      <c r="S13" s="191">
        <v>45200</v>
      </c>
      <c r="T13" s="199">
        <v>0</v>
      </c>
      <c r="U13" s="142">
        <v>0</v>
      </c>
      <c r="V13" s="233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0">
        <v>15325</v>
      </c>
      <c r="R14" s="36">
        <v>11</v>
      </c>
      <c r="S14" s="191">
        <v>45231</v>
      </c>
      <c r="T14" s="199">
        <v>0</v>
      </c>
      <c r="U14" s="142">
        <v>0</v>
      </c>
      <c r="V14" s="233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0">
        <v>12246.85</v>
      </c>
      <c r="R15" s="36">
        <v>12</v>
      </c>
      <c r="S15" s="191">
        <v>45261</v>
      </c>
      <c r="T15" s="199">
        <v>0</v>
      </c>
      <c r="U15" s="142">
        <v>0</v>
      </c>
      <c r="V15" s="233"/>
    </row>
    <row r="16" ht="30" customHeight="1" spans="1:29">
      <c r="A16" s="56"/>
      <c r="B16" s="57" t="s">
        <v>25</v>
      </c>
      <c r="C16" s="56">
        <f t="shared" ref="C16:P16" si="4">SUM(C4:C15)</f>
        <v>4906</v>
      </c>
      <c r="D16" s="58">
        <f t="shared" si="4"/>
        <v>154557.05</v>
      </c>
      <c r="E16" s="59">
        <f t="shared" si="4"/>
        <v>9231</v>
      </c>
      <c r="F16" s="60">
        <f t="shared" si="4"/>
        <v>290659.9</v>
      </c>
      <c r="G16" s="56">
        <f t="shared" si="4"/>
        <v>14137</v>
      </c>
      <c r="H16" s="61">
        <f t="shared" si="4"/>
        <v>445216.95</v>
      </c>
      <c r="I16" s="62">
        <f t="shared" si="4"/>
        <v>4408</v>
      </c>
      <c r="J16" s="63">
        <f t="shared" si="4"/>
        <v>137834.4</v>
      </c>
      <c r="K16" s="64">
        <f t="shared" si="4"/>
        <v>13165</v>
      </c>
      <c r="L16" s="60">
        <f t="shared" si="4"/>
        <v>413902.2</v>
      </c>
      <c r="M16" s="56">
        <f t="shared" si="4"/>
        <v>17573</v>
      </c>
      <c r="N16" s="60">
        <f t="shared" si="4"/>
        <v>551736.6</v>
      </c>
      <c r="O16" s="56">
        <f t="shared" si="4"/>
        <v>4982</v>
      </c>
      <c r="P16" s="136">
        <f t="shared" si="4"/>
        <v>155418.6</v>
      </c>
      <c r="R16" s="56"/>
      <c r="S16" s="64" t="s">
        <v>25</v>
      </c>
      <c r="T16" s="64">
        <f>SUM(T4:T15)</f>
        <v>2</v>
      </c>
      <c r="U16" s="148">
        <f>SUM(U4:U15)</f>
        <v>76.45</v>
      </c>
      <c r="V16" s="234"/>
    </row>
    <row r="17" ht="48" customHeight="1"/>
    <row r="19" ht="47.25" spans="1:33">
      <c r="A19" s="68" t="s">
        <v>127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T19" s="138" t="s">
        <v>128</v>
      </c>
      <c r="U19" s="138"/>
      <c r="V19" s="138"/>
      <c r="W19" s="138"/>
      <c r="X19" s="138"/>
      <c r="Y19" s="138"/>
      <c r="Z19" s="138"/>
      <c r="AA19" s="138"/>
    </row>
    <row r="20" ht="29" customHeight="1" spans="1:33">
      <c r="A20" s="4" t="s">
        <v>1</v>
      </c>
      <c r="B20" s="69" t="s">
        <v>2</v>
      </c>
      <c r="C20" s="70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5" t="s">
        <v>119</v>
      </c>
      <c r="L20" s="236"/>
      <c r="M20" s="9" t="s">
        <v>133</v>
      </c>
      <c r="N20" s="6"/>
      <c r="O20" s="6" t="s">
        <v>134</v>
      </c>
      <c r="P20" s="5"/>
      <c r="Q20" s="237" t="s">
        <v>135</v>
      </c>
      <c r="R20" s="238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9" t="s">
        <v>141</v>
      </c>
      <c r="AG20" s="196"/>
    </row>
    <row r="21" ht="31" customHeight="1" spans="1:33">
      <c r="A21" s="16"/>
      <c r="B21" s="76"/>
      <c r="C21" s="77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0" t="s">
        <v>22</v>
      </c>
      <c r="L21" s="241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9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2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3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4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41">
        <f t="shared" ref="R22:R33" si="6">N22+P22</f>
        <v>19003.4</v>
      </c>
      <c r="T22" s="36">
        <v>1</v>
      </c>
      <c r="U22" s="191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42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5">
        <f>AB22+AD22</f>
        <v>0</v>
      </c>
      <c r="AG22" s="142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3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4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41">
        <f t="shared" si="6"/>
        <v>48336.15</v>
      </c>
      <c r="T23" s="36">
        <v>2</v>
      </c>
      <c r="U23" s="191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42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5">
        <f t="shared" ref="AF22:AF33" si="11">AB23+AD23</f>
        <v>18</v>
      </c>
      <c r="AG23" s="142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3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4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41">
        <f t="shared" si="6"/>
        <v>47294.6</v>
      </c>
      <c r="T24" s="36">
        <v>3</v>
      </c>
      <c r="U24" s="191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42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5">
        <f t="shared" si="11"/>
        <v>18</v>
      </c>
      <c r="AG24" s="142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3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4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41">
        <f t="shared" si="6"/>
        <v>29453.95</v>
      </c>
      <c r="T25" s="36">
        <v>4</v>
      </c>
      <c r="U25" s="191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42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5">
        <f t="shared" si="11"/>
        <v>0</v>
      </c>
      <c r="AG25" s="142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3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4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41">
        <f t="shared" si="6"/>
        <v>51739.05</v>
      </c>
      <c r="T26" s="36">
        <v>5</v>
      </c>
      <c r="U26" s="191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42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5">
        <f t="shared" si="11"/>
        <v>0</v>
      </c>
      <c r="AG26" s="142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3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4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41">
        <f t="shared" si="6"/>
        <v>42467.65</v>
      </c>
      <c r="T27" s="36">
        <v>6</v>
      </c>
      <c r="U27" s="191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42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5">
        <f t="shared" si="11"/>
        <v>0</v>
      </c>
      <c r="AG27" s="142">
        <f t="shared" si="12"/>
        <v>0</v>
      </c>
    </row>
    <row r="28" ht="30" customHeight="1" spans="1:33">
      <c r="A28" s="41">
        <v>7</v>
      </c>
      <c r="B28" s="30">
        <v>45108</v>
      </c>
      <c r="C28" s="53">
        <v>201</v>
      </c>
      <c r="D28" s="54">
        <v>6278.3</v>
      </c>
      <c r="E28" s="243">
        <v>161</v>
      </c>
      <c r="F28" s="54">
        <v>4413.85</v>
      </c>
      <c r="G28" s="116">
        <v>54</v>
      </c>
      <c r="H28" s="117">
        <v>1656.4</v>
      </c>
      <c r="I28" s="246">
        <v>58</v>
      </c>
      <c r="J28" s="246">
        <v>1689.45</v>
      </c>
      <c r="K28" s="244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41">
        <f t="shared" si="6"/>
        <v>35422.05</v>
      </c>
      <c r="T28" s="36">
        <v>7</v>
      </c>
      <c r="U28" s="191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42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5">
        <f t="shared" si="11"/>
        <v>0</v>
      </c>
      <c r="AG28" s="142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3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4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41">
        <f t="shared" si="6"/>
        <v>35245.2</v>
      </c>
      <c r="T29" s="36">
        <v>8</v>
      </c>
      <c r="U29" s="191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42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5">
        <f t="shared" si="11"/>
        <v>0</v>
      </c>
      <c r="AG29" s="142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3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4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41">
        <f t="shared" si="6"/>
        <v>31852.95</v>
      </c>
      <c r="T30" s="36">
        <v>9</v>
      </c>
      <c r="U30" s="191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42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5">
        <f t="shared" si="11"/>
        <v>0</v>
      </c>
      <c r="AG30" s="142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3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4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41">
        <f t="shared" si="6"/>
        <v>37547.8</v>
      </c>
      <c r="T31" s="36">
        <v>10</v>
      </c>
      <c r="U31" s="191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42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5">
        <f t="shared" si="11"/>
        <v>0</v>
      </c>
      <c r="AG31" s="142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3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4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41">
        <f t="shared" si="6"/>
        <v>52076.35</v>
      </c>
      <c r="T32" s="36">
        <v>11</v>
      </c>
      <c r="U32" s="191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42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5">
        <f t="shared" si="11"/>
        <v>0</v>
      </c>
      <c r="AG32" s="142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3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4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41">
        <f t="shared" si="6"/>
        <v>21517.65</v>
      </c>
      <c r="T33" s="36">
        <v>12</v>
      </c>
      <c r="U33" s="191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42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5">
        <f t="shared" si="11"/>
        <v>0</v>
      </c>
      <c r="AG33" s="142">
        <f t="shared" si="12"/>
        <v>0</v>
      </c>
    </row>
    <row r="34" ht="30" customHeight="1" spans="1:33">
      <c r="A34" s="56"/>
      <c r="B34" s="57" t="s">
        <v>25</v>
      </c>
      <c r="C34" s="56">
        <f t="shared" ref="C34:J34" si="13">SUM(C22:C33)</f>
        <v>3349</v>
      </c>
      <c r="D34" s="58">
        <f t="shared" si="13"/>
        <v>106282.8</v>
      </c>
      <c r="E34" s="247">
        <f t="shared" si="13"/>
        <v>281</v>
      </c>
      <c r="F34" s="58">
        <f t="shared" si="13"/>
        <v>7204.9</v>
      </c>
      <c r="G34" s="59">
        <f t="shared" si="13"/>
        <v>1140</v>
      </c>
      <c r="H34" s="58">
        <f t="shared" si="13"/>
        <v>36632.5</v>
      </c>
      <c r="I34" s="58">
        <f t="shared" si="13"/>
        <v>144</v>
      </c>
      <c r="J34" s="58">
        <f t="shared" si="13"/>
        <v>3737.95</v>
      </c>
      <c r="K34" s="151">
        <f t="shared" ref="K34:R34" si="14">SUM(K22:K33)</f>
        <v>4914</v>
      </c>
      <c r="L34" s="60">
        <f t="shared" si="14"/>
        <v>153858.15</v>
      </c>
      <c r="M34" s="62">
        <f t="shared" si="14"/>
        <v>10009</v>
      </c>
      <c r="N34" s="63">
        <f t="shared" si="14"/>
        <v>331462.9</v>
      </c>
      <c r="O34" s="64">
        <f t="shared" si="14"/>
        <v>3709</v>
      </c>
      <c r="P34" s="60">
        <f t="shared" si="14"/>
        <v>120493.9</v>
      </c>
      <c r="Q34" s="56">
        <f t="shared" si="14"/>
        <v>13718</v>
      </c>
      <c r="R34" s="148">
        <f t="shared" si="14"/>
        <v>451956.8</v>
      </c>
      <c r="T34" s="56"/>
      <c r="U34" s="64" t="s">
        <v>25</v>
      </c>
      <c r="V34" s="59">
        <f t="shared" ref="V34:AG34" si="15">SUM(V22:V33)</f>
        <v>795</v>
      </c>
      <c r="W34" s="58">
        <f t="shared" si="15"/>
        <v>29393.85</v>
      </c>
      <c r="X34" s="58">
        <f t="shared" si="15"/>
        <v>319</v>
      </c>
      <c r="Y34" s="58">
        <f t="shared" si="15"/>
        <v>11611.1</v>
      </c>
      <c r="Z34" s="64">
        <f t="shared" si="15"/>
        <v>1114</v>
      </c>
      <c r="AA34" s="148">
        <f t="shared" si="15"/>
        <v>41004.95</v>
      </c>
      <c r="AB34" s="56">
        <f t="shared" si="15"/>
        <v>20</v>
      </c>
      <c r="AC34" s="58">
        <f t="shared" si="15"/>
        <v>641.5</v>
      </c>
      <c r="AD34" s="59">
        <f t="shared" si="15"/>
        <v>16</v>
      </c>
      <c r="AE34" s="60">
        <f t="shared" si="15"/>
        <v>517.9</v>
      </c>
      <c r="AF34" s="248">
        <f t="shared" si="15"/>
        <v>36</v>
      </c>
      <c r="AG34" s="148">
        <f t="shared" si="15"/>
        <v>1159.4</v>
      </c>
    </row>
    <row r="35" ht="38" customHeight="1"/>
    <row r="36" ht="41" customHeight="1" spans="1:33">
      <c r="A36" s="173" t="s">
        <v>142</v>
      </c>
      <c r="B36" s="173"/>
      <c r="C36" s="173"/>
      <c r="D36" s="173"/>
      <c r="E36" s="173"/>
      <c r="F36" s="173"/>
      <c r="G36" s="173"/>
      <c r="H36" s="173"/>
    </row>
    <row r="37" ht="31" customHeight="1" spans="1:33">
      <c r="A37" s="4" t="s">
        <v>1</v>
      </c>
      <c r="B37" s="6" t="s">
        <v>2</v>
      </c>
      <c r="C37" s="7" t="s">
        <v>3</v>
      </c>
      <c r="D37" s="73"/>
      <c r="E37" s="10" t="s">
        <v>4</v>
      </c>
      <c r="F37" s="15"/>
      <c r="G37" s="10" t="s">
        <v>5</v>
      </c>
      <c r="H37" s="11"/>
      <c r="I37" s="174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8" t="s">
        <v>22</v>
      </c>
      <c r="H38" s="179" t="s">
        <v>10</v>
      </c>
      <c r="I38" s="180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91">
        <v>44927</v>
      </c>
      <c r="C39" s="245">
        <f>G4+K22+AF22+Z39</f>
        <v>771</v>
      </c>
      <c r="D39" s="34">
        <f>H4+L22+AG22+AA39</f>
        <v>24426.9</v>
      </c>
      <c r="E39" s="41">
        <f>M4+Q22+Z22+T4+Q39</f>
        <v>1641</v>
      </c>
      <c r="F39" s="141">
        <f>N4+R22+AA22+U4+R39</f>
        <v>51398.05</v>
      </c>
      <c r="G39" s="36">
        <f>O4</f>
        <v>230</v>
      </c>
      <c r="H39" s="143">
        <f>P4</f>
        <v>7083.35</v>
      </c>
      <c r="I39" s="161"/>
      <c r="K39" s="36">
        <v>1</v>
      </c>
      <c r="L39" s="191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42">
        <f t="shared" ref="R39:R50" si="17">N39+P39</f>
        <v>0</v>
      </c>
      <c r="T39" s="36">
        <v>1</v>
      </c>
      <c r="U39" s="191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42">
        <f t="shared" ref="AA39:AA50" si="19">W39+Y39</f>
        <v>0</v>
      </c>
    </row>
    <row r="40" ht="30" customHeight="1" spans="1:33">
      <c r="A40" s="36">
        <v>2</v>
      </c>
      <c r="B40" s="191">
        <v>44958</v>
      </c>
      <c r="C40" s="245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41">
        <f t="shared" ref="F40:F50" si="23">N5+R23+AA23+U5+R40</f>
        <v>106468.95</v>
      </c>
      <c r="G40" s="36">
        <f>O5</f>
        <v>525</v>
      </c>
      <c r="H40" s="143">
        <f>P5</f>
        <v>16100.95</v>
      </c>
      <c r="I40" s="161"/>
      <c r="K40" s="36">
        <v>2</v>
      </c>
      <c r="L40" s="191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42">
        <f t="shared" si="17"/>
        <v>0</v>
      </c>
      <c r="T40" s="36">
        <v>2</v>
      </c>
      <c r="U40" s="191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42">
        <f t="shared" si="19"/>
        <v>0</v>
      </c>
    </row>
    <row r="41" ht="30" customHeight="1" spans="1:33">
      <c r="A41" s="36">
        <v>3</v>
      </c>
      <c r="B41" s="191">
        <v>44986</v>
      </c>
      <c r="C41" s="245">
        <f t="shared" si="20"/>
        <v>1777</v>
      </c>
      <c r="D41" s="34">
        <f t="shared" si="21"/>
        <v>56393.7</v>
      </c>
      <c r="E41" s="41">
        <f t="shared" si="22"/>
        <v>3694</v>
      </c>
      <c r="F41" s="141">
        <f t="shared" si="23"/>
        <v>118250.25</v>
      </c>
      <c r="G41" s="36">
        <f t="shared" ref="G40:G50" si="24">O6</f>
        <v>516</v>
      </c>
      <c r="H41" s="143">
        <f t="shared" ref="H40:H50" si="25">P6</f>
        <v>15939.55</v>
      </c>
      <c r="I41" s="161"/>
      <c r="K41" s="36">
        <v>3</v>
      </c>
      <c r="L41" s="191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42">
        <f t="shared" si="17"/>
        <v>0</v>
      </c>
      <c r="T41" s="36">
        <v>3</v>
      </c>
      <c r="U41" s="191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42">
        <f t="shared" si="19"/>
        <v>0</v>
      </c>
    </row>
    <row r="42" ht="30" customHeight="1" spans="1:33">
      <c r="A42" s="36">
        <v>4</v>
      </c>
      <c r="B42" s="191">
        <v>45017</v>
      </c>
      <c r="C42" s="245">
        <f t="shared" si="20"/>
        <v>888</v>
      </c>
      <c r="D42" s="34">
        <f t="shared" si="21"/>
        <v>28553.85</v>
      </c>
      <c r="E42" s="41">
        <f t="shared" si="22"/>
        <v>2167</v>
      </c>
      <c r="F42" s="141">
        <f t="shared" si="23"/>
        <v>68211.85</v>
      </c>
      <c r="G42" s="36">
        <f t="shared" si="24"/>
        <v>379</v>
      </c>
      <c r="H42" s="143">
        <f t="shared" si="25"/>
        <v>11730.3</v>
      </c>
      <c r="I42" s="161"/>
      <c r="K42" s="36">
        <v>4</v>
      </c>
      <c r="L42" s="191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42">
        <f t="shared" si="17"/>
        <v>0</v>
      </c>
      <c r="T42" s="36">
        <v>4</v>
      </c>
      <c r="U42" s="191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42">
        <f t="shared" si="19"/>
        <v>0</v>
      </c>
    </row>
    <row r="43" ht="30" customHeight="1" spans="1:33">
      <c r="A43" s="36">
        <v>5</v>
      </c>
      <c r="B43" s="191">
        <v>45047</v>
      </c>
      <c r="C43" s="245">
        <f t="shared" si="20"/>
        <v>1716</v>
      </c>
      <c r="D43" s="34">
        <f t="shared" si="21"/>
        <v>54386.05</v>
      </c>
      <c r="E43" s="41">
        <f t="shared" si="22"/>
        <v>2501</v>
      </c>
      <c r="F43" s="141">
        <f t="shared" si="23"/>
        <v>80225.65</v>
      </c>
      <c r="G43" s="36">
        <f t="shared" si="24"/>
        <v>342</v>
      </c>
      <c r="H43" s="143">
        <f t="shared" si="25"/>
        <v>10502.1</v>
      </c>
      <c r="I43" s="161"/>
      <c r="K43" s="36">
        <v>5</v>
      </c>
      <c r="L43" s="191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42">
        <f t="shared" si="17"/>
        <v>0</v>
      </c>
      <c r="T43" s="36">
        <v>5</v>
      </c>
      <c r="U43" s="191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42">
        <f t="shared" si="19"/>
        <v>0</v>
      </c>
    </row>
    <row r="44" ht="30" customHeight="1" spans="1:33">
      <c r="A44" s="36">
        <v>6</v>
      </c>
      <c r="B44" s="191">
        <v>45078</v>
      </c>
      <c r="C44" s="245">
        <f t="shared" si="20"/>
        <v>1793</v>
      </c>
      <c r="D44" s="34">
        <f t="shared" si="21"/>
        <v>54388.6</v>
      </c>
      <c r="E44" s="41">
        <f t="shared" si="22"/>
        <v>2431</v>
      </c>
      <c r="F44" s="141">
        <f t="shared" si="23"/>
        <v>78204.9</v>
      </c>
      <c r="G44" s="36">
        <f t="shared" si="24"/>
        <v>329</v>
      </c>
      <c r="H44" s="143">
        <f t="shared" si="25"/>
        <v>10194.95</v>
      </c>
      <c r="I44" s="161"/>
      <c r="K44" s="36">
        <v>6</v>
      </c>
      <c r="L44" s="191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42">
        <f t="shared" si="17"/>
        <v>0</v>
      </c>
      <c r="T44" s="36">
        <v>6</v>
      </c>
      <c r="U44" s="191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42">
        <f t="shared" si="19"/>
        <v>0</v>
      </c>
    </row>
    <row r="45" ht="30" customHeight="1" spans="1:33">
      <c r="A45" s="36">
        <v>7</v>
      </c>
      <c r="B45" s="191">
        <v>45108</v>
      </c>
      <c r="C45" s="245">
        <f t="shared" si="20"/>
        <v>1945</v>
      </c>
      <c r="D45" s="34">
        <f t="shared" si="21"/>
        <v>60350</v>
      </c>
      <c r="E45" s="41">
        <f t="shared" si="22"/>
        <v>2623</v>
      </c>
      <c r="F45" s="141">
        <f t="shared" si="23"/>
        <v>84656.45</v>
      </c>
      <c r="G45" s="36">
        <f t="shared" si="24"/>
        <v>418</v>
      </c>
      <c r="H45" s="143">
        <f t="shared" si="25"/>
        <v>13136.2</v>
      </c>
      <c r="I45" s="161"/>
      <c r="K45" s="36">
        <v>7</v>
      </c>
      <c r="L45" s="191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42">
        <f t="shared" si="17"/>
        <v>0</v>
      </c>
      <c r="T45" s="36">
        <v>7</v>
      </c>
      <c r="U45" s="191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42">
        <f t="shared" si="19"/>
        <v>0</v>
      </c>
    </row>
    <row r="46" ht="30" customHeight="1" spans="1:33">
      <c r="A46" s="36">
        <v>8</v>
      </c>
      <c r="B46" s="191">
        <v>45139</v>
      </c>
      <c r="C46" s="245">
        <f t="shared" si="20"/>
        <v>2002</v>
      </c>
      <c r="D46" s="34">
        <f t="shared" si="21"/>
        <v>62723.85</v>
      </c>
      <c r="E46" s="41">
        <f t="shared" si="22"/>
        <v>3026</v>
      </c>
      <c r="F46" s="141">
        <f t="shared" si="23"/>
        <v>97362.85</v>
      </c>
      <c r="G46" s="36">
        <f t="shared" si="24"/>
        <v>535</v>
      </c>
      <c r="H46" s="143">
        <f t="shared" si="25"/>
        <v>16909.95</v>
      </c>
      <c r="I46" s="161"/>
      <c r="K46" s="36">
        <v>8</v>
      </c>
      <c r="L46" s="191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42">
        <f t="shared" si="17"/>
        <v>0</v>
      </c>
      <c r="T46" s="36">
        <v>8</v>
      </c>
      <c r="U46" s="191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42">
        <f t="shared" si="19"/>
        <v>0</v>
      </c>
    </row>
    <row r="47" ht="30" customHeight="1" spans="1:33">
      <c r="A47" s="36">
        <v>9</v>
      </c>
      <c r="B47" s="191">
        <v>45170</v>
      </c>
      <c r="C47" s="245">
        <f t="shared" si="20"/>
        <v>1722</v>
      </c>
      <c r="D47" s="34">
        <f t="shared" si="21"/>
        <v>53710.8</v>
      </c>
      <c r="E47" s="41">
        <f t="shared" si="22"/>
        <v>2340</v>
      </c>
      <c r="F47" s="141">
        <f t="shared" si="23"/>
        <v>76538.8</v>
      </c>
      <c r="G47" s="36">
        <f t="shared" si="24"/>
        <v>405</v>
      </c>
      <c r="H47" s="143">
        <f t="shared" si="25"/>
        <v>12875.1</v>
      </c>
      <c r="I47" s="161"/>
      <c r="K47" s="36">
        <v>9</v>
      </c>
      <c r="L47" s="191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42">
        <f t="shared" si="17"/>
        <v>0</v>
      </c>
      <c r="T47" s="36">
        <v>9</v>
      </c>
      <c r="U47" s="191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42">
        <f t="shared" si="19"/>
        <v>0</v>
      </c>
    </row>
    <row r="48" ht="30" customHeight="1" spans="1:33">
      <c r="A48" s="36">
        <v>10</v>
      </c>
      <c r="B48" s="191">
        <v>45200</v>
      </c>
      <c r="C48" s="245">
        <f t="shared" si="20"/>
        <v>1713</v>
      </c>
      <c r="D48" s="34">
        <f t="shared" si="21"/>
        <v>54142.45</v>
      </c>
      <c r="E48" s="41">
        <f t="shared" si="22"/>
        <v>2919</v>
      </c>
      <c r="F48" s="141">
        <f t="shared" si="23"/>
        <v>95911.25</v>
      </c>
      <c r="G48" s="36">
        <f t="shared" si="24"/>
        <v>418</v>
      </c>
      <c r="H48" s="143">
        <f t="shared" si="25"/>
        <v>13374.3</v>
      </c>
      <c r="I48" s="161"/>
      <c r="K48" s="36">
        <v>10</v>
      </c>
      <c r="L48" s="191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42">
        <f t="shared" si="17"/>
        <v>0</v>
      </c>
      <c r="T48" s="36">
        <v>10</v>
      </c>
      <c r="U48" s="191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42">
        <f t="shared" si="19"/>
        <v>0</v>
      </c>
    </row>
    <row r="49" ht="30" customHeight="1" spans="1:27">
      <c r="A49" s="36">
        <v>11</v>
      </c>
      <c r="B49" s="191">
        <v>45231</v>
      </c>
      <c r="C49" s="245">
        <f t="shared" si="20"/>
        <v>1842</v>
      </c>
      <c r="D49" s="34">
        <f t="shared" si="21"/>
        <v>58236.15</v>
      </c>
      <c r="E49" s="41">
        <f t="shared" si="22"/>
        <v>3422</v>
      </c>
      <c r="F49" s="141">
        <f t="shared" si="23"/>
        <v>113655.95</v>
      </c>
      <c r="G49" s="36">
        <f t="shared" si="24"/>
        <v>494</v>
      </c>
      <c r="H49" s="143">
        <f t="shared" si="25"/>
        <v>15325</v>
      </c>
      <c r="I49" s="161"/>
      <c r="K49" s="36">
        <v>11</v>
      </c>
      <c r="L49" s="191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42">
        <f t="shared" si="17"/>
        <v>0</v>
      </c>
      <c r="T49" s="36">
        <v>11</v>
      </c>
      <c r="U49" s="191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42">
        <f t="shared" si="19"/>
        <v>687.25</v>
      </c>
    </row>
    <row r="50" ht="30" customHeight="1" spans="1:27">
      <c r="A50" s="36">
        <v>12</v>
      </c>
      <c r="B50" s="191">
        <v>45261</v>
      </c>
      <c r="C50" s="245">
        <f t="shared" si="20"/>
        <v>1398</v>
      </c>
      <c r="D50" s="34">
        <f t="shared" si="21"/>
        <v>44357.65</v>
      </c>
      <c r="E50" s="41">
        <f t="shared" si="22"/>
        <v>2686</v>
      </c>
      <c r="F50" s="141">
        <f t="shared" si="23"/>
        <v>86971.4</v>
      </c>
      <c r="G50" s="36">
        <f t="shared" si="24"/>
        <v>391</v>
      </c>
      <c r="H50" s="143">
        <f t="shared" si="25"/>
        <v>12246.85</v>
      </c>
      <c r="I50" s="161"/>
      <c r="K50" s="36">
        <v>12</v>
      </c>
      <c r="L50" s="191">
        <v>45261</v>
      </c>
      <c r="M50" s="54">
        <v>273</v>
      </c>
      <c r="N50" s="32">
        <v>9262.6</v>
      </c>
      <c r="O50" s="54">
        <v>112</v>
      </c>
      <c r="P50" s="54">
        <v>3818.95</v>
      </c>
      <c r="Q50" s="199">
        <f t="shared" si="16"/>
        <v>385</v>
      </c>
      <c r="R50" s="142">
        <f t="shared" si="17"/>
        <v>13081.55</v>
      </c>
      <c r="T50" s="36">
        <v>12</v>
      </c>
      <c r="U50" s="191">
        <v>45261</v>
      </c>
      <c r="V50" s="54">
        <v>9</v>
      </c>
      <c r="W50" s="54">
        <v>255.4</v>
      </c>
      <c r="X50" s="54">
        <v>5</v>
      </c>
      <c r="Y50" s="54">
        <v>137.25</v>
      </c>
      <c r="Z50" s="199">
        <f t="shared" si="18"/>
        <v>14</v>
      </c>
      <c r="AA50" s="142">
        <f t="shared" si="19"/>
        <v>392.65</v>
      </c>
    </row>
    <row r="51" ht="30" customHeight="1" spans="1:27">
      <c r="A51" s="56"/>
      <c r="B51" s="64" t="s">
        <v>25</v>
      </c>
      <c r="C51" s="248">
        <f>SUM(C39:C50)</f>
        <v>19123</v>
      </c>
      <c r="D51" s="60">
        <f>SUM(D39:D50)</f>
        <v>601314.4</v>
      </c>
      <c r="E51" s="56">
        <f t="shared" ref="C51:H51" si="26">SUM(E39:E50)</f>
        <v>32792</v>
      </c>
      <c r="F51" s="148">
        <f t="shared" si="26"/>
        <v>1057856.35</v>
      </c>
      <c r="G51" s="56">
        <f t="shared" si="26"/>
        <v>4982</v>
      </c>
      <c r="H51" s="66">
        <f t="shared" si="26"/>
        <v>155418.6</v>
      </c>
      <c r="I51" s="163"/>
      <c r="K51" s="56"/>
      <c r="L51" s="64" t="s">
        <v>25</v>
      </c>
      <c r="M51" s="59">
        <f t="shared" ref="M51:R51" si="27">SUM(M39:M50)</f>
        <v>273</v>
      </c>
      <c r="N51" s="58">
        <f t="shared" si="27"/>
        <v>9262.6</v>
      </c>
      <c r="O51" s="58">
        <f t="shared" si="27"/>
        <v>112</v>
      </c>
      <c r="P51" s="58">
        <f t="shared" si="27"/>
        <v>3818.95</v>
      </c>
      <c r="Q51" s="64">
        <f t="shared" si="27"/>
        <v>385</v>
      </c>
      <c r="R51" s="148">
        <f t="shared" si="27"/>
        <v>13081.55</v>
      </c>
      <c r="T51" s="56"/>
      <c r="U51" s="64" t="s">
        <v>25</v>
      </c>
      <c r="V51" s="59">
        <f t="shared" ref="V51:AA51" si="28">SUM(V39:V50)</f>
        <v>31</v>
      </c>
      <c r="W51" s="58">
        <f t="shared" si="28"/>
        <v>942.65</v>
      </c>
      <c r="X51" s="58">
        <f t="shared" si="28"/>
        <v>5</v>
      </c>
      <c r="Y51" s="58">
        <f t="shared" si="28"/>
        <v>137.25</v>
      </c>
      <c r="Z51" s="64">
        <f t="shared" si="28"/>
        <v>36</v>
      </c>
      <c r="AA51" s="148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8" t="s">
        <v>149</v>
      </c>
      <c r="S1" s="138"/>
      <c r="T1" s="138"/>
      <c r="U1" s="138"/>
      <c r="V1" s="138"/>
      <c r="W1" s="138"/>
      <c r="X1" s="138"/>
      <c r="Y1" s="138"/>
      <c r="Z1" s="194"/>
      <c r="AA1" s="138" t="s">
        <v>150</v>
      </c>
      <c r="AB1" s="138"/>
      <c r="AC1" s="138"/>
      <c r="AD1" s="138"/>
      <c r="AE1" s="138"/>
      <c r="AF1" s="138"/>
      <c r="AG1" s="138"/>
      <c r="AH1" s="138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5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9">
        <v>7971.55</v>
      </c>
      <c r="R4" s="36">
        <v>1</v>
      </c>
      <c r="S4" s="191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42">
        <f t="shared" ref="Y4:Y15" si="5">U4+W4</f>
        <v>2634</v>
      </c>
      <c r="AA4" s="36">
        <v>1</v>
      </c>
      <c r="AB4" s="191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42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9">
        <v>10158.15</v>
      </c>
      <c r="R5" s="36">
        <v>2</v>
      </c>
      <c r="S5" s="191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42">
        <f t="shared" si="5"/>
        <v>2038.6</v>
      </c>
      <c r="AA5" s="36">
        <v>2</v>
      </c>
      <c r="AB5" s="191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42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0">
        <v>19511.4</v>
      </c>
      <c r="R6" s="36">
        <v>3</v>
      </c>
      <c r="S6" s="191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42">
        <f t="shared" si="5"/>
        <v>3799.7</v>
      </c>
      <c r="AA6" s="36">
        <v>3</v>
      </c>
      <c r="AB6" s="191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42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0">
        <v>16942.6</v>
      </c>
      <c r="R7" s="36">
        <v>4</v>
      </c>
      <c r="S7" s="191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42">
        <f t="shared" si="5"/>
        <v>5444.15</v>
      </c>
      <c r="AA7" s="36">
        <v>4</v>
      </c>
      <c r="AB7" s="191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42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0">
        <v>18109.15</v>
      </c>
      <c r="R8" s="36">
        <v>5</v>
      </c>
      <c r="S8" s="191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42">
        <f t="shared" si="5"/>
        <v>4565.65</v>
      </c>
      <c r="AA8" s="36">
        <v>5</v>
      </c>
      <c r="AB8" s="191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42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0">
        <v>5821.8</v>
      </c>
      <c r="R9" s="36">
        <v>6</v>
      </c>
      <c r="S9" s="191">
        <v>45444</v>
      </c>
      <c r="T9" s="33">
        <v>28</v>
      </c>
      <c r="U9" s="52">
        <v>968.1</v>
      </c>
      <c r="V9" s="33">
        <v>0</v>
      </c>
      <c r="W9" s="32">
        <v>0</v>
      </c>
      <c r="X9" s="199">
        <f t="shared" si="4"/>
        <v>28</v>
      </c>
      <c r="Y9" s="142">
        <f t="shared" si="5"/>
        <v>968.1</v>
      </c>
      <c r="AA9" s="36">
        <v>6</v>
      </c>
      <c r="AB9" s="191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42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0">
        <v>5204.95</v>
      </c>
      <c r="R10" s="36">
        <v>7</v>
      </c>
      <c r="S10" s="191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42">
        <f t="shared" si="5"/>
        <v>1781.1</v>
      </c>
      <c r="AA10" s="36">
        <v>7</v>
      </c>
      <c r="AB10" s="191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42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0">
        <v>782.7</v>
      </c>
      <c r="R11" s="36">
        <v>8</v>
      </c>
      <c r="S11" s="191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42">
        <f t="shared" si="5"/>
        <v>505.1</v>
      </c>
      <c r="AA11" s="36">
        <v>8</v>
      </c>
      <c r="AB11" s="191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42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0">
        <v>6803.75</v>
      </c>
      <c r="R12" s="36">
        <v>9</v>
      </c>
      <c r="S12" s="191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42">
        <f t="shared" si="5"/>
        <v>3009.8</v>
      </c>
      <c r="AA12" s="36">
        <v>9</v>
      </c>
      <c r="AB12" s="191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42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0">
        <v>2851.9</v>
      </c>
      <c r="R13" s="36">
        <v>10</v>
      </c>
      <c r="S13" s="191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42">
        <f t="shared" si="5"/>
        <v>527.95</v>
      </c>
      <c r="AA13" s="36">
        <v>10</v>
      </c>
      <c r="AB13" s="191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42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0">
        <v>5428.8</v>
      </c>
      <c r="R14" s="36">
        <v>11</v>
      </c>
      <c r="S14" s="191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42">
        <f t="shared" si="5"/>
        <v>2477.7</v>
      </c>
      <c r="AA14" s="36">
        <v>11</v>
      </c>
      <c r="AB14" s="191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42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0">
        <v>4343.35</v>
      </c>
      <c r="R15" s="36">
        <v>12</v>
      </c>
      <c r="S15" s="191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42">
        <f t="shared" si="5"/>
        <v>4848.6</v>
      </c>
      <c r="AA15" s="36">
        <v>12</v>
      </c>
      <c r="AB15" s="191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42">
        <f t="shared" si="7"/>
        <v>2306.95</v>
      </c>
    </row>
    <row r="16" customFormat="1" ht="30" customHeight="1" spans="1:34">
      <c r="A16" s="56"/>
      <c r="B16" s="57" t="s">
        <v>25</v>
      </c>
      <c r="C16" s="56">
        <f t="shared" ref="C16:P16" si="8">SUM(C4:C15)</f>
        <v>3401</v>
      </c>
      <c r="D16" s="58">
        <f t="shared" si="8"/>
        <v>108627.05</v>
      </c>
      <c r="E16" s="59">
        <f t="shared" si="8"/>
        <v>5066</v>
      </c>
      <c r="F16" s="60">
        <f t="shared" si="8"/>
        <v>161847.55</v>
      </c>
      <c r="G16" s="56">
        <f t="shared" si="8"/>
        <v>8467</v>
      </c>
      <c r="H16" s="61">
        <f t="shared" si="8"/>
        <v>270474.6</v>
      </c>
      <c r="I16" s="62">
        <f t="shared" si="8"/>
        <v>5474</v>
      </c>
      <c r="J16" s="63">
        <f t="shared" si="8"/>
        <v>173094.1</v>
      </c>
      <c r="K16" s="64">
        <f t="shared" si="8"/>
        <v>7535</v>
      </c>
      <c r="L16" s="60">
        <f t="shared" si="8"/>
        <v>238098.25</v>
      </c>
      <c r="M16" s="56">
        <f t="shared" si="8"/>
        <v>13009</v>
      </c>
      <c r="N16" s="60">
        <f t="shared" si="8"/>
        <v>411192.35</v>
      </c>
      <c r="O16" s="56">
        <f t="shared" si="8"/>
        <v>3303</v>
      </c>
      <c r="P16" s="136">
        <f t="shared" si="8"/>
        <v>103930.1</v>
      </c>
      <c r="R16" s="56"/>
      <c r="S16" s="64" t="s">
        <v>25</v>
      </c>
      <c r="T16" s="59">
        <f t="shared" ref="T16:Y16" si="9">SUM(T4:T15)</f>
        <v>331</v>
      </c>
      <c r="U16" s="58">
        <f t="shared" si="9"/>
        <v>11354.65</v>
      </c>
      <c r="V16" s="58">
        <f t="shared" si="9"/>
        <v>612</v>
      </c>
      <c r="W16" s="58">
        <f t="shared" si="9"/>
        <v>21245.8</v>
      </c>
      <c r="X16" s="64">
        <f t="shared" si="9"/>
        <v>943</v>
      </c>
      <c r="Y16" s="148">
        <f t="shared" si="9"/>
        <v>32600.45</v>
      </c>
      <c r="AA16" s="56"/>
      <c r="AB16" s="64" t="s">
        <v>25</v>
      </c>
      <c r="AC16" s="59">
        <f t="shared" ref="AC16:AH16" si="10">SUM(AC4:AC15)</f>
        <v>16</v>
      </c>
      <c r="AD16" s="58">
        <f t="shared" si="10"/>
        <v>518.1</v>
      </c>
      <c r="AE16" s="58">
        <f t="shared" si="10"/>
        <v>55</v>
      </c>
      <c r="AF16" s="58">
        <f t="shared" si="10"/>
        <v>1788.85</v>
      </c>
      <c r="AG16" s="64">
        <f t="shared" si="10"/>
        <v>71</v>
      </c>
      <c r="AH16" s="148">
        <f t="shared" si="10"/>
        <v>2306.95</v>
      </c>
    </row>
    <row r="17" ht="48" customHeight="1"/>
    <row r="18" customFormat="1" spans="1:51">
      <c r="U18" s="201"/>
      <c r="V18" s="202"/>
    </row>
    <row r="19" customFormat="1" ht="47.25" spans="1:51">
      <c r="A19" s="68" t="s">
        <v>160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203"/>
      <c r="U19" s="201"/>
      <c r="V19" s="202"/>
      <c r="X19" s="3"/>
      <c r="Y19" s="3"/>
      <c r="Z19" s="3"/>
      <c r="AA19" s="3"/>
      <c r="AF19" s="204"/>
      <c r="AG19" s="204"/>
    </row>
    <row r="20" ht="29" customHeight="1" spans="1:51">
      <c r="A20" s="4" t="s">
        <v>1</v>
      </c>
      <c r="B20" s="69" t="s">
        <v>2</v>
      </c>
      <c r="C20" s="70" t="s">
        <v>161</v>
      </c>
      <c r="D20" s="6"/>
      <c r="E20" s="6" t="s">
        <v>162</v>
      </c>
      <c r="F20" s="6"/>
      <c r="G20" s="13" t="s">
        <v>163</v>
      </c>
      <c r="H20" s="13"/>
      <c r="I20" s="70" t="s">
        <v>130</v>
      </c>
      <c r="J20" s="6"/>
      <c r="K20" s="6" t="s">
        <v>132</v>
      </c>
      <c r="L20" s="6"/>
      <c r="M20" s="13" t="s">
        <v>164</v>
      </c>
      <c r="N20" s="13"/>
      <c r="O20" s="70" t="s">
        <v>129</v>
      </c>
      <c r="P20" s="6"/>
      <c r="Q20" s="6" t="s">
        <v>131</v>
      </c>
      <c r="R20" s="6"/>
      <c r="S20" s="13" t="s">
        <v>165</v>
      </c>
      <c r="T20" s="13"/>
      <c r="U20" s="205" t="s">
        <v>166</v>
      </c>
      <c r="V20" s="73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5" t="s">
        <v>173</v>
      </c>
      <c r="AJ20" s="71"/>
      <c r="AK20" s="10" t="s">
        <v>174</v>
      </c>
      <c r="AL20" s="75"/>
      <c r="AT20" s="206"/>
      <c r="AU20" s="206"/>
      <c r="AV20" s="206"/>
      <c r="AW20" s="206"/>
      <c r="AX20" s="207"/>
      <c r="AY20" s="207"/>
    </row>
    <row r="21" ht="31" customHeight="1" spans="1:51">
      <c r="A21" s="16"/>
      <c r="B21" s="76"/>
      <c r="C21" s="77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7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7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8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1" t="s">
        <v>22</v>
      </c>
      <c r="AJ21" s="28" t="s">
        <v>23</v>
      </c>
      <c r="AK21" s="21" t="s">
        <v>9</v>
      </c>
      <c r="AL21" s="22" t="s">
        <v>10</v>
      </c>
      <c r="AT21" s="206"/>
      <c r="AU21" s="206"/>
      <c r="AV21" s="206"/>
      <c r="AW21" s="206"/>
      <c r="AX21" s="207"/>
      <c r="AY21" s="207"/>
    </row>
    <row r="22" ht="30" customHeight="1" spans="1:51">
      <c r="A22" s="4">
        <v>1</v>
      </c>
      <c r="B22" s="189">
        <v>45292</v>
      </c>
      <c r="C22" s="190">
        <v>85</v>
      </c>
      <c r="D22" s="81">
        <v>2531.1</v>
      </c>
      <c r="E22" s="80">
        <v>0</v>
      </c>
      <c r="F22" s="81">
        <v>0</v>
      </c>
      <c r="G22" s="80">
        <f>C22+E22</f>
        <v>85</v>
      </c>
      <c r="H22" s="81">
        <f>D22+F22</f>
        <v>2531.1</v>
      </c>
      <c r="I22" s="80">
        <v>0</v>
      </c>
      <c r="J22" s="81">
        <v>0</v>
      </c>
      <c r="K22" s="80">
        <v>0</v>
      </c>
      <c r="L22" s="81">
        <v>0</v>
      </c>
      <c r="M22" s="80">
        <f>I22+K22</f>
        <v>0</v>
      </c>
      <c r="N22" s="81">
        <f>J22+L22</f>
        <v>0</v>
      </c>
      <c r="O22" s="209" t="s">
        <v>175</v>
      </c>
      <c r="P22" s="102">
        <v>9805.85</v>
      </c>
      <c r="Q22" s="210">
        <v>16</v>
      </c>
      <c r="R22" s="102">
        <v>524.15</v>
      </c>
      <c r="S22" s="91">
        <f>O22+Q22</f>
        <v>319</v>
      </c>
      <c r="T22" s="211">
        <f>P22+R22</f>
        <v>10330</v>
      </c>
      <c r="U22" s="89">
        <f>G22+M22+S22</f>
        <v>404</v>
      </c>
      <c r="V22" s="94">
        <f>H22+N22+T22</f>
        <v>12861.1</v>
      </c>
      <c r="W22" s="93">
        <v>0</v>
      </c>
      <c r="X22" s="87">
        <v>0</v>
      </c>
      <c r="Y22" s="95">
        <v>0</v>
      </c>
      <c r="Z22" s="87">
        <v>0</v>
      </c>
      <c r="AA22" s="95">
        <f>W22+Y22</f>
        <v>0</v>
      </c>
      <c r="AB22" s="87">
        <f>X22+Z22</f>
        <v>0</v>
      </c>
      <c r="AC22" s="210">
        <v>641</v>
      </c>
      <c r="AD22" s="102">
        <v>21814.95</v>
      </c>
      <c r="AE22" s="210">
        <v>138</v>
      </c>
      <c r="AF22" s="102">
        <v>4562.15</v>
      </c>
      <c r="AG22" s="97">
        <f>AC22+AE22</f>
        <v>779</v>
      </c>
      <c r="AH22" s="211">
        <f>AD22+AF22</f>
        <v>26377.1</v>
      </c>
      <c r="AI22" s="19">
        <f>AA22+AG22</f>
        <v>779</v>
      </c>
      <c r="AJ22" s="96">
        <f>AB22+AH22</f>
        <v>26377.1</v>
      </c>
      <c r="AK22" s="46">
        <v>0</v>
      </c>
      <c r="AL22" s="99">
        <v>0</v>
      </c>
      <c r="AT22" s="212"/>
      <c r="AU22" s="213"/>
      <c r="AV22" s="212"/>
      <c r="AW22" s="213"/>
      <c r="AX22" s="214"/>
      <c r="AY22" s="213"/>
    </row>
    <row r="23" ht="30" customHeight="1" spans="1:51">
      <c r="A23" s="100">
        <v>2</v>
      </c>
      <c r="B23" s="189">
        <v>45323</v>
      </c>
      <c r="C23" s="82">
        <v>508</v>
      </c>
      <c r="D23" s="81">
        <v>15704.75</v>
      </c>
      <c r="E23" s="82">
        <v>194</v>
      </c>
      <c r="F23" s="81">
        <v>6047.2</v>
      </c>
      <c r="G23" s="80">
        <f t="shared" ref="G23:G33" si="11">C23+E23</f>
        <v>702</v>
      </c>
      <c r="H23" s="81">
        <f t="shared" ref="H23:H33" si="12">D23+F23</f>
        <v>21751.95</v>
      </c>
      <c r="I23" s="80">
        <v>0</v>
      </c>
      <c r="J23" s="81">
        <v>0</v>
      </c>
      <c r="K23" s="80">
        <v>0</v>
      </c>
      <c r="L23" s="81">
        <v>0</v>
      </c>
      <c r="M23" s="80">
        <f t="shared" ref="M23:M33" si="13">I23+K23</f>
        <v>0</v>
      </c>
      <c r="N23" s="81">
        <f t="shared" ref="N23:N33" si="14">J23+L23</f>
        <v>0</v>
      </c>
      <c r="O23" s="86">
        <v>172</v>
      </c>
      <c r="P23" s="87">
        <v>5504.8</v>
      </c>
      <c r="Q23" s="88">
        <v>26</v>
      </c>
      <c r="R23" s="87">
        <v>829.5</v>
      </c>
      <c r="S23" s="91">
        <f t="shared" ref="S23:S33" si="15">O23+Q23</f>
        <v>198</v>
      </c>
      <c r="T23" s="211">
        <f t="shared" ref="T23:T33" si="16">P23+R23</f>
        <v>6334.3</v>
      </c>
      <c r="U23" s="89">
        <f>G23+M23+S23</f>
        <v>900</v>
      </c>
      <c r="V23" s="94">
        <f t="shared" ref="V23:V33" si="17">H23+N23+T23</f>
        <v>28086.25</v>
      </c>
      <c r="W23" s="101">
        <v>675</v>
      </c>
      <c r="X23" s="87">
        <v>31893.3</v>
      </c>
      <c r="Y23" s="95">
        <v>0</v>
      </c>
      <c r="Z23" s="87">
        <v>0</v>
      </c>
      <c r="AA23" s="95">
        <f t="shared" ref="AA23:AA33" si="18">W23+Y23</f>
        <v>675</v>
      </c>
      <c r="AB23" s="87">
        <f t="shared" ref="AB23:AB33" si="19">X23+Z23</f>
        <v>31893.3</v>
      </c>
      <c r="AC23" s="88">
        <v>54</v>
      </c>
      <c r="AD23" s="87">
        <v>389.55</v>
      </c>
      <c r="AE23" s="88">
        <v>159</v>
      </c>
      <c r="AF23" s="87">
        <v>6458.55</v>
      </c>
      <c r="AG23" s="97">
        <f t="shared" ref="AG23:AG33" si="20">AC23+AE23</f>
        <v>213</v>
      </c>
      <c r="AH23" s="211">
        <f t="shared" ref="AH23:AH33" si="21">AD23+AF23</f>
        <v>6848.1</v>
      </c>
      <c r="AI23" s="19">
        <f t="shared" ref="AI23:AI33" si="22">AA23+AG23</f>
        <v>888</v>
      </c>
      <c r="AJ23" s="96">
        <f t="shared" ref="AJ23:AJ33" si="23">AB23+AH23</f>
        <v>38741.4</v>
      </c>
      <c r="AK23" s="46">
        <v>0</v>
      </c>
      <c r="AL23" s="99">
        <v>0</v>
      </c>
      <c r="AT23" s="212"/>
      <c r="AU23" s="213"/>
      <c r="AV23" s="212"/>
      <c r="AW23" s="213"/>
      <c r="AX23" s="214"/>
      <c r="AY23" s="213"/>
    </row>
    <row r="24" ht="30" customHeight="1" spans="1:51">
      <c r="A24" s="100">
        <v>3</v>
      </c>
      <c r="B24" s="189">
        <v>45352</v>
      </c>
      <c r="C24" s="80">
        <v>99</v>
      </c>
      <c r="D24" s="80">
        <v>3141.95</v>
      </c>
      <c r="E24" s="80">
        <v>56</v>
      </c>
      <c r="F24" s="80">
        <v>1781.05</v>
      </c>
      <c r="G24" s="80">
        <f t="shared" si="11"/>
        <v>155</v>
      </c>
      <c r="H24" s="81">
        <f t="shared" si="12"/>
        <v>4923</v>
      </c>
      <c r="I24" s="80">
        <v>516</v>
      </c>
      <c r="J24" s="80">
        <v>14398.2</v>
      </c>
      <c r="K24" s="80">
        <v>316</v>
      </c>
      <c r="L24" s="80">
        <v>8868.15</v>
      </c>
      <c r="M24" s="80">
        <f t="shared" si="13"/>
        <v>832</v>
      </c>
      <c r="N24" s="81">
        <f t="shared" si="14"/>
        <v>23266.35</v>
      </c>
      <c r="O24" s="105">
        <v>329</v>
      </c>
      <c r="P24" s="215">
        <v>10398.3</v>
      </c>
      <c r="Q24" s="215">
        <v>55</v>
      </c>
      <c r="R24" s="215">
        <v>1705.4</v>
      </c>
      <c r="S24" s="91">
        <f t="shared" si="15"/>
        <v>384</v>
      </c>
      <c r="T24" s="211">
        <f t="shared" si="16"/>
        <v>12103.7</v>
      </c>
      <c r="U24" s="89">
        <f t="shared" ref="U23:U33" si="24">G24+M24+S24</f>
        <v>1371</v>
      </c>
      <c r="V24" s="94">
        <f t="shared" si="17"/>
        <v>40293.05</v>
      </c>
      <c r="W24" s="103">
        <v>213</v>
      </c>
      <c r="X24" s="104">
        <v>10109.8</v>
      </c>
      <c r="Y24" s="95">
        <v>0</v>
      </c>
      <c r="Z24" s="87">
        <v>0</v>
      </c>
      <c r="AA24" s="95">
        <f t="shared" si="18"/>
        <v>213</v>
      </c>
      <c r="AB24" s="87">
        <f t="shared" si="19"/>
        <v>10109.8</v>
      </c>
      <c r="AC24" s="215">
        <v>532</v>
      </c>
      <c r="AD24" s="215">
        <v>17453.65</v>
      </c>
      <c r="AE24" s="215">
        <v>35</v>
      </c>
      <c r="AF24" s="215">
        <v>1145.15</v>
      </c>
      <c r="AG24" s="97">
        <f t="shared" si="20"/>
        <v>567</v>
      </c>
      <c r="AH24" s="211">
        <f t="shared" si="21"/>
        <v>18598.8</v>
      </c>
      <c r="AI24" s="19">
        <f t="shared" si="22"/>
        <v>780</v>
      </c>
      <c r="AJ24" s="96">
        <f t="shared" si="23"/>
        <v>28708.6</v>
      </c>
      <c r="AK24" s="31">
        <v>0</v>
      </c>
      <c r="AL24" s="200">
        <v>0</v>
      </c>
      <c r="AT24" s="212"/>
      <c r="AU24" s="213"/>
      <c r="AV24" s="212"/>
      <c r="AW24" s="213"/>
      <c r="AX24" s="214"/>
      <c r="AY24" s="213"/>
    </row>
    <row r="25" ht="30" customHeight="1" spans="1:51">
      <c r="A25" s="100">
        <v>4</v>
      </c>
      <c r="B25" s="189">
        <v>45383</v>
      </c>
      <c r="C25" s="80">
        <v>0</v>
      </c>
      <c r="D25" s="81">
        <v>0</v>
      </c>
      <c r="E25" s="80">
        <v>0</v>
      </c>
      <c r="F25" s="81">
        <v>0</v>
      </c>
      <c r="G25" s="80">
        <f t="shared" si="11"/>
        <v>0</v>
      </c>
      <c r="H25" s="81">
        <f t="shared" si="12"/>
        <v>0</v>
      </c>
      <c r="I25" s="82">
        <v>594</v>
      </c>
      <c r="J25" s="81">
        <v>17964.9</v>
      </c>
      <c r="K25" s="82">
        <v>375</v>
      </c>
      <c r="L25" s="81">
        <v>11381.7</v>
      </c>
      <c r="M25" s="80">
        <f t="shared" si="13"/>
        <v>969</v>
      </c>
      <c r="N25" s="81">
        <f t="shared" si="14"/>
        <v>29346.6</v>
      </c>
      <c r="O25" s="86">
        <v>411</v>
      </c>
      <c r="P25" s="87">
        <v>13070</v>
      </c>
      <c r="Q25" s="88">
        <v>39</v>
      </c>
      <c r="R25" s="87">
        <v>1241.35</v>
      </c>
      <c r="S25" s="91">
        <f t="shared" si="15"/>
        <v>450</v>
      </c>
      <c r="T25" s="211">
        <f t="shared" si="16"/>
        <v>14311.35</v>
      </c>
      <c r="U25" s="89">
        <f t="shared" si="24"/>
        <v>1419</v>
      </c>
      <c r="V25" s="94">
        <f t="shared" si="17"/>
        <v>43657.95</v>
      </c>
      <c r="W25" s="103">
        <v>36</v>
      </c>
      <c r="X25" s="104">
        <v>1666</v>
      </c>
      <c r="Y25" s="95">
        <v>0</v>
      </c>
      <c r="Z25" s="87">
        <v>0</v>
      </c>
      <c r="AA25" s="95">
        <f t="shared" si="18"/>
        <v>36</v>
      </c>
      <c r="AB25" s="87">
        <f t="shared" si="19"/>
        <v>1666</v>
      </c>
      <c r="AC25" s="88">
        <v>625</v>
      </c>
      <c r="AD25" s="87">
        <v>19913.45</v>
      </c>
      <c r="AE25" s="88">
        <v>72</v>
      </c>
      <c r="AF25" s="87">
        <v>2254.9</v>
      </c>
      <c r="AG25" s="97">
        <f t="shared" si="20"/>
        <v>697</v>
      </c>
      <c r="AH25" s="211">
        <f t="shared" si="21"/>
        <v>22168.35</v>
      </c>
      <c r="AI25" s="19">
        <f t="shared" si="22"/>
        <v>733</v>
      </c>
      <c r="AJ25" s="96">
        <f t="shared" si="23"/>
        <v>23834.35</v>
      </c>
      <c r="AK25" s="31">
        <v>0</v>
      </c>
      <c r="AL25" s="200">
        <v>0</v>
      </c>
      <c r="AT25" s="212"/>
      <c r="AU25" s="213"/>
      <c r="AV25" s="212"/>
      <c r="AW25" s="213"/>
      <c r="AX25" s="214"/>
      <c r="AY25" s="213"/>
    </row>
    <row r="26" ht="30" customHeight="1" spans="1:51">
      <c r="A26" s="100">
        <v>5</v>
      </c>
      <c r="B26" s="189">
        <v>45413</v>
      </c>
      <c r="C26" s="80">
        <v>0</v>
      </c>
      <c r="D26" s="81">
        <v>0</v>
      </c>
      <c r="E26" s="80">
        <v>0</v>
      </c>
      <c r="F26" s="81">
        <v>0</v>
      </c>
      <c r="G26" s="80">
        <f t="shared" si="11"/>
        <v>0</v>
      </c>
      <c r="H26" s="81">
        <f t="shared" si="12"/>
        <v>0</v>
      </c>
      <c r="I26" s="82">
        <v>193</v>
      </c>
      <c r="J26" s="81">
        <v>5937.8</v>
      </c>
      <c r="K26" s="82">
        <v>79</v>
      </c>
      <c r="L26" s="81">
        <v>2398.95</v>
      </c>
      <c r="M26" s="80">
        <f t="shared" si="13"/>
        <v>272</v>
      </c>
      <c r="N26" s="81">
        <f t="shared" si="14"/>
        <v>8336.75</v>
      </c>
      <c r="O26" s="86">
        <v>487</v>
      </c>
      <c r="P26" s="87">
        <v>15425.95</v>
      </c>
      <c r="Q26" s="88">
        <v>7</v>
      </c>
      <c r="R26" s="87">
        <v>222</v>
      </c>
      <c r="S26" s="91">
        <f t="shared" si="15"/>
        <v>494</v>
      </c>
      <c r="T26" s="211">
        <f t="shared" si="16"/>
        <v>15647.95</v>
      </c>
      <c r="U26" s="89">
        <f t="shared" si="24"/>
        <v>766</v>
      </c>
      <c r="V26" s="94">
        <f t="shared" si="17"/>
        <v>23984.7</v>
      </c>
      <c r="W26" s="103">
        <v>15</v>
      </c>
      <c r="X26" s="215">
        <v>694</v>
      </c>
      <c r="Y26" s="95">
        <v>0</v>
      </c>
      <c r="Z26" s="87">
        <v>0</v>
      </c>
      <c r="AA26" s="95">
        <f t="shared" si="18"/>
        <v>15</v>
      </c>
      <c r="AB26" s="87">
        <f t="shared" si="19"/>
        <v>694</v>
      </c>
      <c r="AC26" s="88">
        <v>876</v>
      </c>
      <c r="AD26" s="87">
        <v>27694.05</v>
      </c>
      <c r="AE26" s="88">
        <v>116</v>
      </c>
      <c r="AF26" s="87">
        <v>3670.65</v>
      </c>
      <c r="AG26" s="97">
        <f t="shared" si="20"/>
        <v>992</v>
      </c>
      <c r="AH26" s="211">
        <f t="shared" si="21"/>
        <v>31364.7</v>
      </c>
      <c r="AI26" s="19">
        <f t="shared" si="22"/>
        <v>1007</v>
      </c>
      <c r="AJ26" s="96">
        <f t="shared" si="23"/>
        <v>32058.7</v>
      </c>
      <c r="AK26" s="31">
        <v>0</v>
      </c>
      <c r="AL26" s="200">
        <v>0</v>
      </c>
      <c r="AT26" s="212"/>
      <c r="AU26" s="213"/>
      <c r="AV26" s="212"/>
      <c r="AW26" s="213"/>
      <c r="AX26" s="214"/>
      <c r="AY26" s="213"/>
    </row>
    <row r="27" ht="30" customHeight="1" spans="1:51">
      <c r="A27" s="100">
        <v>6</v>
      </c>
      <c r="B27" s="189">
        <v>45444</v>
      </c>
      <c r="C27" s="80">
        <v>0</v>
      </c>
      <c r="D27" s="81">
        <v>0</v>
      </c>
      <c r="E27" s="80">
        <v>0</v>
      </c>
      <c r="F27" s="81">
        <v>0</v>
      </c>
      <c r="G27" s="80">
        <f t="shared" si="11"/>
        <v>0</v>
      </c>
      <c r="H27" s="81">
        <f t="shared" si="12"/>
        <v>0</v>
      </c>
      <c r="I27" s="80">
        <v>0</v>
      </c>
      <c r="J27" s="81">
        <v>0</v>
      </c>
      <c r="K27" s="80">
        <v>0</v>
      </c>
      <c r="L27" s="81">
        <v>0</v>
      </c>
      <c r="M27" s="80">
        <f t="shared" si="13"/>
        <v>0</v>
      </c>
      <c r="N27" s="81">
        <f t="shared" si="14"/>
        <v>0</v>
      </c>
      <c r="O27" s="86">
        <v>302</v>
      </c>
      <c r="P27" s="87">
        <v>9568.95</v>
      </c>
      <c r="Q27" s="88">
        <v>10</v>
      </c>
      <c r="R27" s="87">
        <v>319.35</v>
      </c>
      <c r="S27" s="91">
        <f t="shared" si="15"/>
        <v>312</v>
      </c>
      <c r="T27" s="211">
        <f t="shared" si="16"/>
        <v>9888.3</v>
      </c>
      <c r="U27" s="89">
        <f t="shared" si="24"/>
        <v>312</v>
      </c>
      <c r="V27" s="94">
        <f t="shared" si="17"/>
        <v>9888.3</v>
      </c>
      <c r="W27" s="93">
        <v>0</v>
      </c>
      <c r="X27" s="87">
        <v>0</v>
      </c>
      <c r="Y27" s="95">
        <v>0</v>
      </c>
      <c r="Z27" s="87">
        <v>0</v>
      </c>
      <c r="AA27" s="95">
        <f t="shared" si="18"/>
        <v>0</v>
      </c>
      <c r="AB27" s="87">
        <f t="shared" si="19"/>
        <v>0</v>
      </c>
      <c r="AC27" s="88">
        <v>100</v>
      </c>
      <c r="AD27" s="87">
        <v>3184.2</v>
      </c>
      <c r="AE27" s="88">
        <v>0</v>
      </c>
      <c r="AF27" s="87">
        <v>0</v>
      </c>
      <c r="AG27" s="97">
        <f t="shared" si="20"/>
        <v>100</v>
      </c>
      <c r="AH27" s="211">
        <f t="shared" si="21"/>
        <v>3184.2</v>
      </c>
      <c r="AI27" s="19">
        <f t="shared" si="22"/>
        <v>100</v>
      </c>
      <c r="AJ27" s="96">
        <f t="shared" si="23"/>
        <v>3184.2</v>
      </c>
      <c r="AK27" s="31">
        <v>0</v>
      </c>
      <c r="AL27" s="200">
        <v>0</v>
      </c>
      <c r="AT27" s="212"/>
      <c r="AU27" s="213"/>
      <c r="AV27" s="212"/>
      <c r="AW27" s="213"/>
      <c r="AX27" s="214"/>
      <c r="AY27" s="213"/>
    </row>
    <row r="28" ht="30" customHeight="1" spans="1:51">
      <c r="A28" s="100">
        <v>7</v>
      </c>
      <c r="B28" s="189">
        <v>45474</v>
      </c>
      <c r="C28" s="80">
        <v>0</v>
      </c>
      <c r="D28" s="81">
        <v>0</v>
      </c>
      <c r="E28" s="80">
        <v>0</v>
      </c>
      <c r="F28" s="81">
        <v>0</v>
      </c>
      <c r="G28" s="80">
        <f t="shared" si="11"/>
        <v>0</v>
      </c>
      <c r="H28" s="81">
        <f t="shared" si="12"/>
        <v>0</v>
      </c>
      <c r="I28" s="80">
        <v>0</v>
      </c>
      <c r="J28" s="81">
        <v>0</v>
      </c>
      <c r="K28" s="80">
        <v>0</v>
      </c>
      <c r="L28" s="81">
        <v>0</v>
      </c>
      <c r="M28" s="80">
        <f t="shared" si="13"/>
        <v>0</v>
      </c>
      <c r="N28" s="81">
        <f t="shared" si="14"/>
        <v>0</v>
      </c>
      <c r="O28" s="86">
        <v>142</v>
      </c>
      <c r="P28" s="87">
        <v>4565.95</v>
      </c>
      <c r="Q28" s="109">
        <v>59</v>
      </c>
      <c r="R28" s="110">
        <v>1865</v>
      </c>
      <c r="S28" s="91">
        <f t="shared" si="15"/>
        <v>201</v>
      </c>
      <c r="T28" s="211">
        <f t="shared" si="16"/>
        <v>6430.95</v>
      </c>
      <c r="U28" s="89">
        <f t="shared" si="24"/>
        <v>201</v>
      </c>
      <c r="V28" s="94">
        <f t="shared" si="17"/>
        <v>6430.95</v>
      </c>
      <c r="W28" s="93">
        <v>0</v>
      </c>
      <c r="X28" s="87">
        <v>0</v>
      </c>
      <c r="Y28" s="95">
        <v>0</v>
      </c>
      <c r="Z28" s="87">
        <v>0</v>
      </c>
      <c r="AA28" s="95">
        <f t="shared" si="18"/>
        <v>0</v>
      </c>
      <c r="AB28" s="87">
        <f t="shared" si="19"/>
        <v>0</v>
      </c>
      <c r="AC28" s="88">
        <v>182</v>
      </c>
      <c r="AD28" s="87">
        <v>5859.8</v>
      </c>
      <c r="AE28" s="88">
        <v>196</v>
      </c>
      <c r="AF28" s="87">
        <v>6319.15</v>
      </c>
      <c r="AG28" s="97">
        <f t="shared" si="20"/>
        <v>378</v>
      </c>
      <c r="AH28" s="211">
        <f t="shared" si="21"/>
        <v>12178.95</v>
      </c>
      <c r="AI28" s="19">
        <f t="shared" si="22"/>
        <v>378</v>
      </c>
      <c r="AJ28" s="96">
        <f t="shared" si="23"/>
        <v>12178.95</v>
      </c>
      <c r="AK28" s="31">
        <v>208</v>
      </c>
      <c r="AL28" s="200">
        <v>6521.8</v>
      </c>
      <c r="AT28" s="212"/>
      <c r="AU28" s="213"/>
      <c r="AV28" s="212"/>
      <c r="AW28" s="213"/>
      <c r="AX28" s="214"/>
      <c r="AY28" s="213"/>
    </row>
    <row r="29" ht="30" customHeight="1" spans="1:51">
      <c r="A29" s="100">
        <v>8</v>
      </c>
      <c r="B29" s="189">
        <v>45505</v>
      </c>
      <c r="C29" s="82">
        <v>0</v>
      </c>
      <c r="D29" s="106">
        <v>0</v>
      </c>
      <c r="E29" s="82">
        <v>0</v>
      </c>
      <c r="F29" s="106">
        <v>0</v>
      </c>
      <c r="G29" s="80">
        <f t="shared" si="11"/>
        <v>0</v>
      </c>
      <c r="H29" s="81">
        <f t="shared" si="12"/>
        <v>0</v>
      </c>
      <c r="I29" s="80">
        <v>0</v>
      </c>
      <c r="J29" s="81">
        <v>0</v>
      </c>
      <c r="K29" s="80">
        <v>0</v>
      </c>
      <c r="L29" s="81">
        <v>0</v>
      </c>
      <c r="M29" s="80">
        <f t="shared" si="13"/>
        <v>0</v>
      </c>
      <c r="N29" s="81">
        <f t="shared" si="14"/>
        <v>0</v>
      </c>
      <c r="O29" s="82">
        <v>135</v>
      </c>
      <c r="P29" s="106">
        <v>4272.95</v>
      </c>
      <c r="Q29" s="82">
        <v>25</v>
      </c>
      <c r="R29" s="106">
        <v>794.25</v>
      </c>
      <c r="S29" s="91">
        <f t="shared" si="15"/>
        <v>160</v>
      </c>
      <c r="T29" s="211">
        <f t="shared" si="16"/>
        <v>5067.2</v>
      </c>
      <c r="U29" s="89">
        <f t="shared" si="24"/>
        <v>160</v>
      </c>
      <c r="V29" s="94">
        <f t="shared" si="17"/>
        <v>5067.2</v>
      </c>
      <c r="W29" s="93">
        <v>0</v>
      </c>
      <c r="X29" s="87">
        <v>0</v>
      </c>
      <c r="Y29" s="95">
        <v>0</v>
      </c>
      <c r="Z29" s="87">
        <v>0</v>
      </c>
      <c r="AA29" s="95">
        <f t="shared" si="18"/>
        <v>0</v>
      </c>
      <c r="AB29" s="87">
        <f t="shared" si="19"/>
        <v>0</v>
      </c>
      <c r="AC29" s="88">
        <v>0</v>
      </c>
      <c r="AD29" s="87">
        <v>0</v>
      </c>
      <c r="AE29" s="88">
        <v>0</v>
      </c>
      <c r="AF29" s="87">
        <v>0</v>
      </c>
      <c r="AG29" s="97">
        <f t="shared" si="20"/>
        <v>0</v>
      </c>
      <c r="AH29" s="211">
        <f t="shared" si="21"/>
        <v>0</v>
      </c>
      <c r="AI29" s="19">
        <f t="shared" si="22"/>
        <v>0</v>
      </c>
      <c r="AJ29" s="96">
        <f t="shared" si="23"/>
        <v>0</v>
      </c>
      <c r="AK29" s="31">
        <v>258</v>
      </c>
      <c r="AL29" s="200">
        <v>8134.65</v>
      </c>
      <c r="AT29" s="212"/>
      <c r="AU29" s="213"/>
      <c r="AV29" s="212"/>
      <c r="AW29" s="213"/>
      <c r="AX29" s="214"/>
      <c r="AY29" s="213"/>
    </row>
    <row r="30" ht="30" customHeight="1" spans="1:51">
      <c r="A30" s="100">
        <v>9</v>
      </c>
      <c r="B30" s="189">
        <v>45536</v>
      </c>
      <c r="C30" s="80">
        <v>39</v>
      </c>
      <c r="D30" s="80">
        <v>1251.6</v>
      </c>
      <c r="E30" s="82">
        <v>0</v>
      </c>
      <c r="F30" s="106">
        <v>0</v>
      </c>
      <c r="G30" s="80">
        <f t="shared" si="11"/>
        <v>39</v>
      </c>
      <c r="H30" s="81">
        <f t="shared" si="12"/>
        <v>1251.6</v>
      </c>
      <c r="I30" s="80">
        <v>0</v>
      </c>
      <c r="J30" s="81">
        <v>0</v>
      </c>
      <c r="K30" s="80">
        <v>0</v>
      </c>
      <c r="L30" s="81">
        <v>0</v>
      </c>
      <c r="M30" s="80">
        <f t="shared" si="13"/>
        <v>0</v>
      </c>
      <c r="N30" s="81">
        <f t="shared" si="14"/>
        <v>0</v>
      </c>
      <c r="O30" s="86">
        <v>251</v>
      </c>
      <c r="P30" s="87">
        <v>7980.45</v>
      </c>
      <c r="Q30" s="88">
        <v>0</v>
      </c>
      <c r="R30" s="87">
        <v>0</v>
      </c>
      <c r="S30" s="91">
        <f t="shared" si="15"/>
        <v>251</v>
      </c>
      <c r="T30" s="211">
        <f t="shared" si="16"/>
        <v>7980.45</v>
      </c>
      <c r="U30" s="89">
        <f t="shared" si="24"/>
        <v>290</v>
      </c>
      <c r="V30" s="94">
        <f t="shared" si="17"/>
        <v>9232.05</v>
      </c>
      <c r="W30" s="93">
        <v>0</v>
      </c>
      <c r="X30" s="87">
        <v>0</v>
      </c>
      <c r="Y30" s="95">
        <v>0</v>
      </c>
      <c r="Z30" s="87">
        <v>0</v>
      </c>
      <c r="AA30" s="95">
        <f t="shared" si="18"/>
        <v>0</v>
      </c>
      <c r="AB30" s="87">
        <f t="shared" si="19"/>
        <v>0</v>
      </c>
      <c r="AC30" s="88">
        <v>402</v>
      </c>
      <c r="AD30" s="87">
        <v>12570.65</v>
      </c>
      <c r="AE30" s="88">
        <v>32</v>
      </c>
      <c r="AF30" s="87">
        <v>1002.6</v>
      </c>
      <c r="AG30" s="97">
        <f t="shared" si="20"/>
        <v>434</v>
      </c>
      <c r="AH30" s="211">
        <f t="shared" si="21"/>
        <v>13573.25</v>
      </c>
      <c r="AI30" s="19">
        <f t="shared" si="22"/>
        <v>434</v>
      </c>
      <c r="AJ30" s="96">
        <f t="shared" si="23"/>
        <v>13573.25</v>
      </c>
      <c r="AK30" s="31">
        <v>282</v>
      </c>
      <c r="AL30" s="200">
        <v>8783.15</v>
      </c>
      <c r="AT30" s="212"/>
      <c r="AU30" s="213"/>
      <c r="AV30" s="212"/>
      <c r="AW30" s="213"/>
      <c r="AX30" s="214"/>
      <c r="AY30" s="213"/>
    </row>
    <row r="31" ht="30" customHeight="1" spans="1:51">
      <c r="A31" s="100">
        <v>10</v>
      </c>
      <c r="B31" s="189">
        <v>45566</v>
      </c>
      <c r="C31" s="80">
        <v>0</v>
      </c>
      <c r="D31" s="81">
        <v>0</v>
      </c>
      <c r="E31" s="80">
        <v>0</v>
      </c>
      <c r="F31" s="81">
        <v>0</v>
      </c>
      <c r="G31" s="80">
        <f t="shared" si="11"/>
        <v>0</v>
      </c>
      <c r="H31" s="81">
        <f t="shared" si="12"/>
        <v>0</v>
      </c>
      <c r="I31" s="80">
        <v>0</v>
      </c>
      <c r="J31" s="81">
        <v>0</v>
      </c>
      <c r="K31" s="80">
        <v>0</v>
      </c>
      <c r="L31" s="81">
        <v>0</v>
      </c>
      <c r="M31" s="80">
        <f t="shared" si="13"/>
        <v>0</v>
      </c>
      <c r="N31" s="81">
        <f t="shared" si="14"/>
        <v>0</v>
      </c>
      <c r="O31" s="89">
        <v>278</v>
      </c>
      <c r="P31" s="87">
        <v>8848.4</v>
      </c>
      <c r="Q31" s="88">
        <v>64</v>
      </c>
      <c r="R31" s="87">
        <v>2042.65</v>
      </c>
      <c r="S31" s="91">
        <f t="shared" si="15"/>
        <v>342</v>
      </c>
      <c r="T31" s="211">
        <f t="shared" si="16"/>
        <v>10891.05</v>
      </c>
      <c r="U31" s="89">
        <f t="shared" si="24"/>
        <v>342</v>
      </c>
      <c r="V31" s="94">
        <f t="shared" si="17"/>
        <v>10891.05</v>
      </c>
      <c r="W31" s="93">
        <v>0</v>
      </c>
      <c r="X31" s="87">
        <v>0</v>
      </c>
      <c r="Y31" s="95">
        <v>0</v>
      </c>
      <c r="Z31" s="87">
        <v>0</v>
      </c>
      <c r="AA31" s="95">
        <f t="shared" si="18"/>
        <v>0</v>
      </c>
      <c r="AB31" s="87">
        <f t="shared" si="19"/>
        <v>0</v>
      </c>
      <c r="AC31" s="88">
        <v>353</v>
      </c>
      <c r="AD31" s="87">
        <v>11086.35</v>
      </c>
      <c r="AE31" s="88">
        <v>162</v>
      </c>
      <c r="AF31" s="87">
        <v>5105</v>
      </c>
      <c r="AG31" s="97">
        <f t="shared" si="20"/>
        <v>515</v>
      </c>
      <c r="AH31" s="211">
        <f t="shared" si="21"/>
        <v>16191.35</v>
      </c>
      <c r="AI31" s="19">
        <f t="shared" si="22"/>
        <v>515</v>
      </c>
      <c r="AJ31" s="96">
        <f t="shared" si="23"/>
        <v>16191.35</v>
      </c>
      <c r="AK31" s="31">
        <v>248</v>
      </c>
      <c r="AL31" s="200">
        <v>7774.65</v>
      </c>
      <c r="AT31" s="212"/>
      <c r="AU31" s="213"/>
      <c r="AV31" s="212"/>
      <c r="AW31" s="213"/>
      <c r="AX31" s="214"/>
      <c r="AY31" s="213"/>
    </row>
    <row r="32" ht="30" customHeight="1" spans="1:51">
      <c r="A32" s="100">
        <v>11</v>
      </c>
      <c r="B32" s="189">
        <v>45597</v>
      </c>
      <c r="C32" s="80">
        <v>0</v>
      </c>
      <c r="D32" s="81">
        <v>0</v>
      </c>
      <c r="E32" s="80">
        <v>0</v>
      </c>
      <c r="F32" s="81">
        <v>0</v>
      </c>
      <c r="G32" s="80">
        <f t="shared" si="11"/>
        <v>0</v>
      </c>
      <c r="H32" s="81">
        <f t="shared" si="12"/>
        <v>0</v>
      </c>
      <c r="I32" s="80">
        <v>0</v>
      </c>
      <c r="J32" s="81">
        <v>0</v>
      </c>
      <c r="K32" s="80">
        <v>0</v>
      </c>
      <c r="L32" s="81">
        <v>0</v>
      </c>
      <c r="M32" s="80">
        <f t="shared" si="13"/>
        <v>0</v>
      </c>
      <c r="N32" s="81">
        <f t="shared" si="14"/>
        <v>0</v>
      </c>
      <c r="O32" s="86">
        <v>377</v>
      </c>
      <c r="P32" s="87">
        <v>11940.2</v>
      </c>
      <c r="Q32" s="88">
        <v>140</v>
      </c>
      <c r="R32" s="87">
        <v>4446.15</v>
      </c>
      <c r="S32" s="91">
        <f t="shared" si="15"/>
        <v>517</v>
      </c>
      <c r="T32" s="211">
        <f t="shared" si="16"/>
        <v>16386.35</v>
      </c>
      <c r="U32" s="89">
        <f t="shared" si="24"/>
        <v>517</v>
      </c>
      <c r="V32" s="94">
        <f t="shared" si="17"/>
        <v>16386.35</v>
      </c>
      <c r="W32" s="93">
        <v>0</v>
      </c>
      <c r="X32" s="87">
        <v>0</v>
      </c>
      <c r="Y32" s="95">
        <v>0</v>
      </c>
      <c r="Z32" s="87">
        <v>0</v>
      </c>
      <c r="AA32" s="95">
        <f t="shared" si="18"/>
        <v>0</v>
      </c>
      <c r="AB32" s="87">
        <f t="shared" si="19"/>
        <v>0</v>
      </c>
      <c r="AC32" s="88">
        <v>572</v>
      </c>
      <c r="AD32" s="87">
        <v>18135.25</v>
      </c>
      <c r="AE32" s="88">
        <v>192</v>
      </c>
      <c r="AF32" s="87">
        <v>6064.55</v>
      </c>
      <c r="AG32" s="97">
        <f t="shared" si="20"/>
        <v>764</v>
      </c>
      <c r="AH32" s="211">
        <f t="shared" si="21"/>
        <v>24199.8</v>
      </c>
      <c r="AI32" s="19">
        <f t="shared" si="22"/>
        <v>764</v>
      </c>
      <c r="AJ32" s="96">
        <f t="shared" si="23"/>
        <v>24199.8</v>
      </c>
      <c r="AK32" s="31">
        <v>307</v>
      </c>
      <c r="AL32" s="200">
        <v>9592.75</v>
      </c>
      <c r="AT32" s="212"/>
      <c r="AU32" s="213"/>
      <c r="AV32" s="212"/>
      <c r="AW32" s="213"/>
      <c r="AX32" s="214"/>
      <c r="AY32" s="213"/>
    </row>
    <row r="33" ht="30" customHeight="1" spans="1:51">
      <c r="A33" s="100">
        <v>12</v>
      </c>
      <c r="B33" s="189">
        <v>45627</v>
      </c>
      <c r="C33" s="80">
        <v>0</v>
      </c>
      <c r="D33" s="81">
        <v>0</v>
      </c>
      <c r="E33" s="80">
        <v>0</v>
      </c>
      <c r="F33" s="81">
        <v>0</v>
      </c>
      <c r="G33" s="80">
        <f t="shared" si="11"/>
        <v>0</v>
      </c>
      <c r="H33" s="81">
        <f t="shared" si="12"/>
        <v>0</v>
      </c>
      <c r="I33" s="80">
        <v>0</v>
      </c>
      <c r="J33" s="81">
        <v>0</v>
      </c>
      <c r="K33" s="80">
        <v>0</v>
      </c>
      <c r="L33" s="81">
        <v>0</v>
      </c>
      <c r="M33" s="80">
        <f t="shared" si="13"/>
        <v>0</v>
      </c>
      <c r="N33" s="81">
        <f t="shared" si="14"/>
        <v>0</v>
      </c>
      <c r="O33" s="86">
        <v>324</v>
      </c>
      <c r="P33" s="87">
        <v>10368.05</v>
      </c>
      <c r="Q33" s="88">
        <v>207</v>
      </c>
      <c r="R33" s="87">
        <v>6611.05</v>
      </c>
      <c r="S33" s="91">
        <f t="shared" si="15"/>
        <v>531</v>
      </c>
      <c r="T33" s="211">
        <f t="shared" si="16"/>
        <v>16979.1</v>
      </c>
      <c r="U33" s="89">
        <f t="shared" si="24"/>
        <v>531</v>
      </c>
      <c r="V33" s="94">
        <f t="shared" si="17"/>
        <v>16979.1</v>
      </c>
      <c r="W33" s="93">
        <v>0</v>
      </c>
      <c r="X33" s="87">
        <v>0</v>
      </c>
      <c r="Y33" s="95">
        <v>0</v>
      </c>
      <c r="Z33" s="87">
        <v>0</v>
      </c>
      <c r="AA33" s="95">
        <f t="shared" si="18"/>
        <v>0</v>
      </c>
      <c r="AB33" s="87">
        <f t="shared" si="19"/>
        <v>0</v>
      </c>
      <c r="AC33" s="88">
        <v>324</v>
      </c>
      <c r="AD33" s="87">
        <v>10295.65</v>
      </c>
      <c r="AE33" s="88">
        <v>258</v>
      </c>
      <c r="AF33" s="87">
        <v>8258.95</v>
      </c>
      <c r="AG33" s="97">
        <f t="shared" si="20"/>
        <v>582</v>
      </c>
      <c r="AH33" s="211">
        <f t="shared" si="21"/>
        <v>18554.6</v>
      </c>
      <c r="AI33" s="19">
        <f t="shared" si="22"/>
        <v>582</v>
      </c>
      <c r="AJ33" s="96">
        <f t="shared" si="23"/>
        <v>18554.6</v>
      </c>
      <c r="AK33" s="31">
        <v>206</v>
      </c>
      <c r="AL33" s="200">
        <v>6462.7</v>
      </c>
      <c r="AT33" s="212"/>
      <c r="AU33" s="213"/>
      <c r="AV33" s="212"/>
      <c r="AW33" s="213"/>
      <c r="AX33" s="214"/>
      <c r="AY33" s="213"/>
    </row>
    <row r="34" ht="30" customHeight="1" spans="1:51">
      <c r="A34" s="16"/>
      <c r="B34" s="17" t="s">
        <v>25</v>
      </c>
      <c r="C34" s="118">
        <f t="shared" ref="C34:AL34" si="25">SUM(C22:C33)</f>
        <v>731</v>
      </c>
      <c r="D34" s="119">
        <f t="shared" si="25"/>
        <v>22629.4</v>
      </c>
      <c r="E34" s="120">
        <f t="shared" si="25"/>
        <v>250</v>
      </c>
      <c r="F34" s="119">
        <f t="shared" si="25"/>
        <v>7828.25</v>
      </c>
      <c r="G34" s="120">
        <f t="shared" si="25"/>
        <v>981</v>
      </c>
      <c r="H34" s="119">
        <f t="shared" si="25"/>
        <v>30457.65</v>
      </c>
      <c r="I34" s="120">
        <f t="shared" si="25"/>
        <v>1303</v>
      </c>
      <c r="J34" s="119">
        <f t="shared" si="25"/>
        <v>38300.9</v>
      </c>
      <c r="K34" s="120">
        <f t="shared" si="25"/>
        <v>770</v>
      </c>
      <c r="L34" s="119">
        <f t="shared" si="25"/>
        <v>22648.8</v>
      </c>
      <c r="M34" s="120">
        <f t="shared" si="25"/>
        <v>2073</v>
      </c>
      <c r="N34" s="119">
        <f t="shared" si="25"/>
        <v>60949.7</v>
      </c>
      <c r="O34" s="125">
        <f t="shared" si="25"/>
        <v>3208</v>
      </c>
      <c r="P34" s="126">
        <f t="shared" si="25"/>
        <v>111749.85</v>
      </c>
      <c r="Q34" s="127">
        <f t="shared" si="25"/>
        <v>648</v>
      </c>
      <c r="R34" s="126">
        <f t="shared" si="25"/>
        <v>20600.85</v>
      </c>
      <c r="S34" s="130">
        <f t="shared" si="25"/>
        <v>4159</v>
      </c>
      <c r="T34" s="216">
        <f t="shared" si="25"/>
        <v>132350.7</v>
      </c>
      <c r="U34" s="128">
        <f t="shared" si="25"/>
        <v>7213</v>
      </c>
      <c r="V34" s="133">
        <f t="shared" si="25"/>
        <v>223758.05</v>
      </c>
      <c r="W34" s="132">
        <f t="shared" si="25"/>
        <v>939</v>
      </c>
      <c r="X34" s="126">
        <f t="shared" si="25"/>
        <v>44363.1</v>
      </c>
      <c r="Y34" s="126">
        <f t="shared" si="25"/>
        <v>0</v>
      </c>
      <c r="Z34" s="126">
        <f t="shared" si="25"/>
        <v>0</v>
      </c>
      <c r="AA34" s="127">
        <f t="shared" si="25"/>
        <v>939</v>
      </c>
      <c r="AB34" s="126">
        <f t="shared" si="25"/>
        <v>44363.1</v>
      </c>
      <c r="AC34" s="118">
        <f t="shared" si="25"/>
        <v>4661</v>
      </c>
      <c r="AD34" s="119">
        <f t="shared" si="25"/>
        <v>148397.55</v>
      </c>
      <c r="AE34" s="118">
        <f t="shared" si="25"/>
        <v>1360</v>
      </c>
      <c r="AF34" s="126">
        <f t="shared" si="25"/>
        <v>44841.65</v>
      </c>
      <c r="AG34" s="135">
        <f t="shared" si="25"/>
        <v>6021</v>
      </c>
      <c r="AH34" s="216">
        <f t="shared" si="25"/>
        <v>193239.2</v>
      </c>
      <c r="AI34" s="118">
        <f t="shared" si="25"/>
        <v>6960</v>
      </c>
      <c r="AJ34" s="134">
        <f t="shared" si="25"/>
        <v>237602.3</v>
      </c>
      <c r="AK34" s="56">
        <f t="shared" si="25"/>
        <v>1509</v>
      </c>
      <c r="AL34" s="136">
        <f t="shared" si="25"/>
        <v>47269.7</v>
      </c>
      <c r="AT34" s="217"/>
      <c r="AU34" s="213"/>
      <c r="AV34" s="214"/>
      <c r="AW34" s="213"/>
      <c r="AX34" s="214"/>
      <c r="AY34" s="213"/>
    </row>
    <row r="35" ht="38" customHeight="1"/>
    <row r="36" customFormat="1" ht="41" customHeight="1" spans="1:51">
      <c r="A36" s="173" t="s">
        <v>176</v>
      </c>
      <c r="B36" s="173"/>
      <c r="C36" s="173"/>
      <c r="D36" s="173"/>
      <c r="E36" s="173"/>
      <c r="F36" s="173"/>
      <c r="G36" s="173"/>
      <c r="H36" s="173"/>
      <c r="I36" s="173"/>
      <c r="K36" s="218"/>
      <c r="L36" s="218"/>
      <c r="M36" s="218"/>
      <c r="N36" s="218"/>
      <c r="O36" s="218"/>
      <c r="P36" s="218"/>
      <c r="Q36" s="218"/>
      <c r="R36" s="218"/>
      <c r="T36" s="218"/>
      <c r="U36" s="218"/>
      <c r="V36" s="218"/>
      <c r="W36" s="218"/>
      <c r="X36" s="218"/>
      <c r="Y36" s="218"/>
      <c r="Z36" s="218"/>
      <c r="AA36" s="218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3"/>
      <c r="E37" s="10" t="s">
        <v>177</v>
      </c>
      <c r="F37" s="15"/>
      <c r="G37" s="10" t="s">
        <v>5</v>
      </c>
      <c r="H37" s="11"/>
      <c r="I37" s="174" t="s">
        <v>21</v>
      </c>
      <c r="K37" s="206"/>
      <c r="L37" s="206"/>
      <c r="M37" s="206"/>
      <c r="N37" s="206"/>
      <c r="O37" s="206"/>
      <c r="P37" s="206"/>
      <c r="Q37" s="207"/>
      <c r="R37" s="207"/>
      <c r="T37" s="206"/>
      <c r="U37" s="206"/>
      <c r="V37" s="206"/>
      <c r="W37" s="206"/>
      <c r="X37" s="206"/>
      <c r="Y37" s="206"/>
      <c r="Z37" s="207"/>
      <c r="AA37" s="207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8" t="s">
        <v>22</v>
      </c>
      <c r="H38" s="179" t="s">
        <v>10</v>
      </c>
      <c r="I38" s="180"/>
      <c r="K38" s="206"/>
      <c r="L38" s="206"/>
      <c r="M38" s="206"/>
      <c r="N38" s="206"/>
      <c r="O38" s="206"/>
      <c r="P38" s="206"/>
      <c r="Q38" s="207"/>
      <c r="R38" s="207"/>
      <c r="T38" s="206"/>
      <c r="U38" s="206"/>
      <c r="V38" s="206"/>
      <c r="W38" s="206"/>
      <c r="X38" s="206"/>
      <c r="Y38" s="206"/>
      <c r="Z38" s="207"/>
      <c r="AA38" s="207"/>
    </row>
    <row r="39" customFormat="1" ht="30" customHeight="1" spans="1:51">
      <c r="A39" s="36">
        <v>1</v>
      </c>
      <c r="B39" s="193">
        <v>45292</v>
      </c>
      <c r="C39" s="93">
        <f>G4+U22</f>
        <v>896</v>
      </c>
      <c r="D39" s="94">
        <f>H4+V22</f>
        <v>28325.8</v>
      </c>
      <c r="E39" s="100">
        <f>M4+AI22+AG4+X4</f>
        <v>1687</v>
      </c>
      <c r="F39" s="182">
        <f>N4+AJ22+AH4+Y4</f>
        <v>55529.95</v>
      </c>
      <c r="G39" s="18">
        <f>O4+AK22</f>
        <v>255</v>
      </c>
      <c r="H39" s="183">
        <f>P4+AL22</f>
        <v>7971.55</v>
      </c>
      <c r="I39" s="161"/>
      <c r="K39" s="217"/>
      <c r="L39" s="219"/>
      <c r="M39" s="214"/>
      <c r="N39" s="213"/>
      <c r="O39" s="212"/>
      <c r="P39" s="213"/>
      <c r="Q39" s="217"/>
      <c r="R39" s="213"/>
      <c r="T39" s="217"/>
      <c r="U39" s="219"/>
      <c r="V39" s="214"/>
      <c r="W39" s="213"/>
      <c r="X39" s="212"/>
      <c r="Y39" s="213"/>
      <c r="Z39" s="217"/>
      <c r="AA39" s="213"/>
    </row>
    <row r="40" customFormat="1" ht="30" customHeight="1" spans="1:51">
      <c r="A40" s="36">
        <v>2</v>
      </c>
      <c r="B40" s="193">
        <v>45323</v>
      </c>
      <c r="C40" s="93">
        <f t="shared" ref="C40:C50" si="26">G5+U23</f>
        <v>1264</v>
      </c>
      <c r="D40" s="94">
        <f t="shared" ref="D40:D50" si="27">H5+V23</f>
        <v>39730.05</v>
      </c>
      <c r="E40" s="100">
        <f t="shared" ref="E40:E50" si="28">M5+AI23+AG5+X5</f>
        <v>1954</v>
      </c>
      <c r="F40" s="182">
        <f t="shared" ref="F40:F50" si="29">N5+AJ23+AH5+Y5</f>
        <v>72515.05</v>
      </c>
      <c r="G40" s="18">
        <f t="shared" ref="G40:G50" si="30">O5+AK23</f>
        <v>319</v>
      </c>
      <c r="H40" s="183">
        <f t="shared" ref="H40:H50" si="31">P5+AL23</f>
        <v>10158.15</v>
      </c>
      <c r="I40" s="161"/>
      <c r="K40" s="217"/>
      <c r="L40" s="219"/>
      <c r="M40" s="212"/>
      <c r="N40" s="213"/>
      <c r="O40" s="212"/>
      <c r="P40" s="213"/>
      <c r="Q40" s="217"/>
      <c r="R40" s="213"/>
      <c r="T40" s="217"/>
      <c r="U40" s="219"/>
      <c r="V40" s="212"/>
      <c r="W40" s="213"/>
      <c r="X40" s="212"/>
      <c r="Y40" s="213"/>
      <c r="Z40" s="217"/>
      <c r="AA40" s="213"/>
    </row>
    <row r="41" customFormat="1" ht="30" customHeight="1" spans="1:51">
      <c r="A41" s="36">
        <v>3</v>
      </c>
      <c r="B41" s="193">
        <v>45352</v>
      </c>
      <c r="C41" s="93">
        <f t="shared" si="26"/>
        <v>2243</v>
      </c>
      <c r="D41" s="94">
        <f t="shared" si="27"/>
        <v>68154.65</v>
      </c>
      <c r="E41" s="100">
        <f t="shared" si="28"/>
        <v>2705</v>
      </c>
      <c r="F41" s="182">
        <f t="shared" si="29"/>
        <v>90008.8</v>
      </c>
      <c r="G41" s="18">
        <f t="shared" si="30"/>
        <v>619</v>
      </c>
      <c r="H41" s="183">
        <f t="shared" si="31"/>
        <v>19511.4</v>
      </c>
      <c r="I41" s="161"/>
      <c r="K41" s="217"/>
      <c r="L41" s="219"/>
      <c r="M41" s="212"/>
      <c r="N41" s="213"/>
      <c r="O41" s="212"/>
      <c r="P41" s="213"/>
      <c r="Q41" s="217"/>
      <c r="R41" s="213"/>
      <c r="T41" s="217"/>
      <c r="U41" s="219"/>
      <c r="V41" s="212"/>
      <c r="W41" s="213"/>
      <c r="X41" s="212"/>
      <c r="Y41" s="213"/>
      <c r="Z41" s="217"/>
      <c r="AA41" s="213"/>
    </row>
    <row r="42" customFormat="1" ht="30" customHeight="1" spans="1:51">
      <c r="A42" s="36">
        <v>4</v>
      </c>
      <c r="B42" s="193">
        <v>45383</v>
      </c>
      <c r="C42" s="93">
        <f t="shared" si="26"/>
        <v>2311</v>
      </c>
      <c r="D42" s="94">
        <f t="shared" si="27"/>
        <v>72386.4</v>
      </c>
      <c r="E42" s="100">
        <f t="shared" si="28"/>
        <v>2214</v>
      </c>
      <c r="F42" s="182">
        <f t="shared" si="29"/>
        <v>71064.35</v>
      </c>
      <c r="G42" s="18">
        <f t="shared" si="30"/>
        <v>539</v>
      </c>
      <c r="H42" s="183">
        <f t="shared" si="31"/>
        <v>16942.6</v>
      </c>
      <c r="I42" s="161"/>
      <c r="K42" s="217"/>
      <c r="L42" s="219"/>
      <c r="M42" s="212"/>
      <c r="N42" s="213"/>
      <c r="O42" s="212"/>
      <c r="P42" s="213"/>
      <c r="Q42" s="217"/>
      <c r="R42" s="213"/>
      <c r="T42" s="217"/>
      <c r="U42" s="219"/>
      <c r="V42" s="212"/>
      <c r="W42" s="213"/>
      <c r="X42" s="212"/>
      <c r="Y42" s="213"/>
      <c r="Z42" s="217"/>
      <c r="AA42" s="213"/>
    </row>
    <row r="43" customFormat="1" ht="30" customHeight="1" spans="1:51">
      <c r="A43" s="36">
        <v>5</v>
      </c>
      <c r="B43" s="193">
        <v>45413</v>
      </c>
      <c r="C43" s="93">
        <f t="shared" si="26"/>
        <v>1607</v>
      </c>
      <c r="D43" s="94">
        <f t="shared" si="27"/>
        <v>51115.85</v>
      </c>
      <c r="E43" s="100">
        <f t="shared" si="28"/>
        <v>2117</v>
      </c>
      <c r="F43" s="182">
        <f t="shared" si="29"/>
        <v>67695.55</v>
      </c>
      <c r="G43" s="18">
        <f t="shared" si="30"/>
        <v>579</v>
      </c>
      <c r="H43" s="183">
        <f t="shared" si="31"/>
        <v>18109.15</v>
      </c>
      <c r="I43" s="161"/>
      <c r="K43" s="217"/>
      <c r="L43" s="219"/>
      <c r="M43" s="212"/>
      <c r="N43" s="213"/>
      <c r="O43" s="212"/>
      <c r="P43" s="213"/>
      <c r="Q43" s="217"/>
      <c r="R43" s="213"/>
      <c r="T43" s="217"/>
      <c r="U43" s="219"/>
      <c r="V43" s="212"/>
      <c r="W43" s="213"/>
      <c r="X43" s="212"/>
      <c r="Y43" s="213"/>
      <c r="Z43" s="217"/>
      <c r="AA43" s="213"/>
    </row>
    <row r="44" customFormat="1" ht="30" customHeight="1" spans="1:51">
      <c r="A44" s="36">
        <v>6</v>
      </c>
      <c r="B44" s="193">
        <v>45444</v>
      </c>
      <c r="C44" s="93">
        <f t="shared" si="26"/>
        <v>730</v>
      </c>
      <c r="D44" s="94">
        <f t="shared" si="27"/>
        <v>23342.9</v>
      </c>
      <c r="E44" s="100">
        <f t="shared" si="28"/>
        <v>735</v>
      </c>
      <c r="F44" s="182">
        <f t="shared" si="29"/>
        <v>23552.65</v>
      </c>
      <c r="G44" s="18">
        <f t="shared" si="30"/>
        <v>186</v>
      </c>
      <c r="H44" s="183">
        <f t="shared" si="31"/>
        <v>5821.8</v>
      </c>
      <c r="I44" s="161"/>
      <c r="K44" s="217"/>
      <c r="L44" s="219"/>
      <c r="M44" s="212"/>
      <c r="N44" s="213"/>
      <c r="O44" s="212"/>
      <c r="P44" s="213"/>
      <c r="Q44" s="217"/>
      <c r="R44" s="213"/>
      <c r="T44" s="217"/>
      <c r="U44" s="219"/>
      <c r="V44" s="212"/>
      <c r="W44" s="213"/>
      <c r="X44" s="212"/>
      <c r="Y44" s="213"/>
      <c r="Z44" s="217"/>
      <c r="AA44" s="213"/>
    </row>
    <row r="45" customFormat="1" ht="30" customHeight="1" spans="1:51">
      <c r="A45" s="36">
        <v>7</v>
      </c>
      <c r="B45" s="193">
        <v>45474</v>
      </c>
      <c r="C45" s="93">
        <f t="shared" si="26"/>
        <v>1028</v>
      </c>
      <c r="D45" s="94">
        <f t="shared" si="27"/>
        <v>32954.8</v>
      </c>
      <c r="E45" s="100">
        <f t="shared" si="28"/>
        <v>1278</v>
      </c>
      <c r="F45" s="182">
        <f t="shared" si="29"/>
        <v>40951.45</v>
      </c>
      <c r="G45" s="18">
        <f t="shared" si="30"/>
        <v>373</v>
      </c>
      <c r="H45" s="183">
        <f t="shared" si="31"/>
        <v>11726.75</v>
      </c>
      <c r="I45" s="161"/>
      <c r="K45" s="217"/>
      <c r="L45" s="219"/>
      <c r="M45" s="212"/>
      <c r="N45" s="213"/>
      <c r="O45" s="212"/>
      <c r="P45" s="213"/>
      <c r="Q45" s="217"/>
      <c r="R45" s="213"/>
      <c r="T45" s="217"/>
      <c r="U45" s="219"/>
      <c r="V45" s="212"/>
      <c r="W45" s="213"/>
      <c r="X45" s="212"/>
      <c r="Y45" s="213"/>
      <c r="Z45" s="217"/>
      <c r="AA45" s="213"/>
    </row>
    <row r="46" customFormat="1" ht="30" customHeight="1" spans="1:51">
      <c r="A46" s="36">
        <v>8</v>
      </c>
      <c r="B46" s="193">
        <v>45505</v>
      </c>
      <c r="C46" s="93">
        <f t="shared" si="26"/>
        <v>597</v>
      </c>
      <c r="D46" s="94">
        <f t="shared" si="27"/>
        <v>19035.75</v>
      </c>
      <c r="E46" s="100">
        <f t="shared" si="28"/>
        <v>906</v>
      </c>
      <c r="F46" s="182">
        <f t="shared" si="29"/>
        <v>28719.95</v>
      </c>
      <c r="G46" s="18">
        <f t="shared" si="30"/>
        <v>283</v>
      </c>
      <c r="H46" s="183">
        <f t="shared" si="31"/>
        <v>8917.35</v>
      </c>
      <c r="I46" s="161"/>
      <c r="K46" s="217"/>
      <c r="L46" s="219"/>
      <c r="M46" s="212"/>
      <c r="N46" s="213"/>
      <c r="O46" s="212"/>
      <c r="P46" s="213"/>
      <c r="Q46" s="217"/>
      <c r="R46" s="213"/>
      <c r="T46" s="217"/>
      <c r="U46" s="219"/>
      <c r="V46" s="212"/>
      <c r="W46" s="213"/>
      <c r="X46" s="212"/>
      <c r="Y46" s="213"/>
      <c r="Z46" s="217"/>
      <c r="AA46" s="213"/>
    </row>
    <row r="47" customFormat="1" ht="30" customHeight="1" spans="1:51">
      <c r="A47" s="36">
        <v>9</v>
      </c>
      <c r="B47" s="193">
        <v>45536</v>
      </c>
      <c r="C47" s="93">
        <f t="shared" si="26"/>
        <v>1236</v>
      </c>
      <c r="D47" s="94">
        <f t="shared" si="27"/>
        <v>39407.75</v>
      </c>
      <c r="E47" s="100">
        <f t="shared" si="28"/>
        <v>1724</v>
      </c>
      <c r="F47" s="182">
        <f t="shared" si="29"/>
        <v>54416.4</v>
      </c>
      <c r="G47" s="18">
        <f t="shared" si="30"/>
        <v>498</v>
      </c>
      <c r="H47" s="183">
        <f t="shared" si="31"/>
        <v>15586.9</v>
      </c>
      <c r="I47" s="161"/>
      <c r="K47" s="217"/>
      <c r="L47" s="219"/>
      <c r="M47" s="212"/>
      <c r="N47" s="213"/>
      <c r="O47" s="212"/>
      <c r="P47" s="213"/>
      <c r="Q47" s="217"/>
      <c r="R47" s="213"/>
      <c r="T47" s="217"/>
      <c r="U47" s="219"/>
      <c r="V47" s="212"/>
      <c r="W47" s="213"/>
      <c r="X47" s="212"/>
      <c r="Y47" s="213"/>
      <c r="Z47" s="217"/>
      <c r="AA47" s="213"/>
    </row>
    <row r="48" customFormat="1" ht="30" customHeight="1" spans="1:51">
      <c r="A48" s="36">
        <v>10</v>
      </c>
      <c r="B48" s="193">
        <v>45566</v>
      </c>
      <c r="C48" s="93">
        <f t="shared" si="26"/>
        <v>1048</v>
      </c>
      <c r="D48" s="94">
        <f t="shared" si="27"/>
        <v>33257.8</v>
      </c>
      <c r="E48" s="100">
        <f t="shared" si="28"/>
        <v>1369</v>
      </c>
      <c r="F48" s="182">
        <f t="shared" si="29"/>
        <v>43107.7</v>
      </c>
      <c r="G48" s="18">
        <f t="shared" si="30"/>
        <v>339</v>
      </c>
      <c r="H48" s="183">
        <f t="shared" si="31"/>
        <v>10626.55</v>
      </c>
      <c r="I48" s="161"/>
      <c r="K48" s="217"/>
      <c r="L48" s="219"/>
      <c r="M48" s="212"/>
      <c r="N48" s="213"/>
      <c r="O48" s="212"/>
      <c r="P48" s="213"/>
      <c r="Q48" s="217"/>
      <c r="R48" s="213"/>
      <c r="T48" s="217"/>
      <c r="U48" s="219"/>
      <c r="V48" s="212"/>
      <c r="W48" s="213"/>
      <c r="X48" s="212"/>
      <c r="Y48" s="213"/>
      <c r="Z48" s="217"/>
      <c r="AA48" s="213"/>
    </row>
    <row r="49" customFormat="1" ht="30" customHeight="1" spans="1:27">
      <c r="A49" s="36">
        <v>11</v>
      </c>
      <c r="B49" s="193">
        <v>45597</v>
      </c>
      <c r="C49" s="93">
        <f t="shared" si="26"/>
        <v>1367</v>
      </c>
      <c r="D49" s="94">
        <f t="shared" si="27"/>
        <v>43506.6</v>
      </c>
      <c r="E49" s="100">
        <f t="shared" si="28"/>
        <v>2232</v>
      </c>
      <c r="F49" s="182">
        <f t="shared" si="29"/>
        <v>70437.15</v>
      </c>
      <c r="G49" s="18">
        <f t="shared" si="30"/>
        <v>479</v>
      </c>
      <c r="H49" s="183">
        <f t="shared" si="31"/>
        <v>15021.55</v>
      </c>
      <c r="I49" s="161"/>
      <c r="K49" s="217"/>
      <c r="L49" s="219"/>
      <c r="M49" s="212"/>
      <c r="N49" s="213"/>
      <c r="O49" s="212"/>
      <c r="P49" s="213"/>
      <c r="Q49" s="217"/>
      <c r="R49" s="213"/>
      <c r="T49" s="217"/>
      <c r="U49" s="219"/>
      <c r="V49" s="212"/>
      <c r="W49" s="213"/>
      <c r="X49" s="212"/>
      <c r="Y49" s="213"/>
      <c r="Z49" s="217"/>
      <c r="AA49" s="213"/>
    </row>
    <row r="50" customFormat="1" ht="30" customHeight="1" spans="1:27">
      <c r="A50" s="36">
        <v>12</v>
      </c>
      <c r="B50" s="193">
        <v>45627</v>
      </c>
      <c r="C50" s="93">
        <f t="shared" si="26"/>
        <v>1353</v>
      </c>
      <c r="D50" s="94">
        <f t="shared" si="27"/>
        <v>43014.3</v>
      </c>
      <c r="E50" s="100">
        <f t="shared" si="28"/>
        <v>2062</v>
      </c>
      <c r="F50" s="182">
        <f t="shared" si="29"/>
        <v>65703.05</v>
      </c>
      <c r="G50" s="18">
        <f t="shared" si="30"/>
        <v>343</v>
      </c>
      <c r="H50" s="183">
        <f t="shared" si="31"/>
        <v>10806.05</v>
      </c>
      <c r="I50" s="161"/>
      <c r="K50" s="217"/>
      <c r="L50" s="219"/>
      <c r="M50" s="220"/>
      <c r="N50" s="213"/>
      <c r="O50" s="220"/>
      <c r="P50" s="220"/>
      <c r="Q50" s="217"/>
      <c r="R50" s="213"/>
      <c r="T50" s="217"/>
      <c r="U50" s="219"/>
      <c r="V50" s="220"/>
      <c r="W50" s="220"/>
      <c r="X50" s="220"/>
      <c r="Y50" s="220"/>
      <c r="Z50" s="217"/>
      <c r="AA50" s="213"/>
    </row>
    <row r="51" customFormat="1" ht="30" customHeight="1" spans="1:27">
      <c r="A51" s="56"/>
      <c r="B51" s="118" t="s">
        <v>25</v>
      </c>
      <c r="C51" s="132">
        <f t="shared" ref="C51:H51" si="32">SUM(C39:C50)</f>
        <v>15680</v>
      </c>
      <c r="D51" s="133">
        <f t="shared" si="32"/>
        <v>494232.65</v>
      </c>
      <c r="E51" s="16">
        <f t="shared" si="32"/>
        <v>20983</v>
      </c>
      <c r="F51" s="134">
        <f t="shared" si="32"/>
        <v>683702.05</v>
      </c>
      <c r="G51" s="16">
        <f t="shared" si="32"/>
        <v>4812</v>
      </c>
      <c r="H51" s="122">
        <f t="shared" si="32"/>
        <v>151199.8</v>
      </c>
      <c r="I51" s="163"/>
      <c r="K51" s="217"/>
      <c r="L51" s="217"/>
      <c r="M51" s="214"/>
      <c r="N51" s="213"/>
      <c r="O51" s="213"/>
      <c r="P51" s="213"/>
      <c r="Q51" s="217"/>
      <c r="R51" s="213"/>
      <c r="T51" s="217"/>
      <c r="U51" s="217"/>
      <c r="V51" s="214"/>
      <c r="W51" s="213"/>
      <c r="X51" s="213"/>
      <c r="Y51" s="213"/>
      <c r="Z51" s="217"/>
      <c r="AA51" s="213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48">
        <v>2808</v>
      </c>
      <c r="U4" s="44">
        <v>0</v>
      </c>
      <c r="V4" s="49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48">
        <v>5545.95</v>
      </c>
      <c r="U5" s="44">
        <v>0</v>
      </c>
      <c r="V5" s="49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50">
        <v>11474.4</v>
      </c>
      <c r="E6" s="33">
        <v>442</v>
      </c>
      <c r="F6" s="51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50">
        <v>14424.9</v>
      </c>
      <c r="M6" s="33">
        <v>317</v>
      </c>
      <c r="N6" s="50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52">
        <v>62.3</v>
      </c>
      <c r="U6" s="44">
        <v>0</v>
      </c>
      <c r="V6" s="49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52">
        <v>1210.1</v>
      </c>
      <c r="U7" s="44">
        <v>0</v>
      </c>
      <c r="V7" s="49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52">
        <v>1909.35</v>
      </c>
      <c r="U8" s="44">
        <v>0</v>
      </c>
      <c r="V8" s="49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53">
        <v>55</v>
      </c>
      <c r="T9" s="54">
        <v>1768.85</v>
      </c>
      <c r="U9" s="33">
        <v>7</v>
      </c>
      <c r="V9" s="55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53">
        <v>71</v>
      </c>
      <c r="T10" s="54">
        <v>2275.45</v>
      </c>
      <c r="U10" s="33">
        <v>105</v>
      </c>
      <c r="V10" s="55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53">
        <v>45</v>
      </c>
      <c r="T11" s="54">
        <v>1406.65</v>
      </c>
      <c r="U11" s="33">
        <v>38</v>
      </c>
      <c r="V11" s="55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53">
        <v>142</v>
      </c>
      <c r="T12" s="54">
        <v>4625.2</v>
      </c>
      <c r="U12" s="33">
        <v>36</v>
      </c>
      <c r="V12" s="55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53">
        <v>77</v>
      </c>
      <c r="T13" s="54">
        <v>2461.85</v>
      </c>
      <c r="U13" s="33">
        <v>12</v>
      </c>
      <c r="V13" s="55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53">
        <v>131</v>
      </c>
      <c r="T14" s="54">
        <v>4233</v>
      </c>
      <c r="U14" s="33">
        <v>0</v>
      </c>
      <c r="V14" s="55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53">
        <v>176</v>
      </c>
      <c r="T15" s="54">
        <v>5566.9</v>
      </c>
      <c r="U15" s="33">
        <v>1</v>
      </c>
      <c r="V15" s="55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6"/>
      <c r="B16" s="57" t="s">
        <v>25</v>
      </c>
      <c r="C16" s="56">
        <f t="shared" ref="C16:X16" si="6">SUM(C4:C15)</f>
        <v>4137</v>
      </c>
      <c r="D16" s="58">
        <f t="shared" si="6"/>
        <v>129887.75</v>
      </c>
      <c r="E16" s="59">
        <f t="shared" si="6"/>
        <v>4449</v>
      </c>
      <c r="F16" s="60">
        <f t="shared" si="6"/>
        <v>139835.5</v>
      </c>
      <c r="G16" s="59">
        <f t="shared" si="6"/>
        <v>1203</v>
      </c>
      <c r="H16" s="60">
        <f t="shared" si="6"/>
        <v>37428.1</v>
      </c>
      <c r="I16" s="56">
        <f t="shared" si="6"/>
        <v>9789</v>
      </c>
      <c r="J16" s="61">
        <f t="shared" si="6"/>
        <v>307151.35</v>
      </c>
      <c r="K16" s="62">
        <f t="shared" si="6"/>
        <v>5973</v>
      </c>
      <c r="L16" s="63">
        <f t="shared" si="6"/>
        <v>188667.9</v>
      </c>
      <c r="M16" s="64">
        <f t="shared" si="6"/>
        <v>4964</v>
      </c>
      <c r="N16" s="58">
        <f t="shared" si="6"/>
        <v>158091.2</v>
      </c>
      <c r="O16" s="59">
        <f t="shared" si="6"/>
        <v>884</v>
      </c>
      <c r="P16" s="60">
        <f t="shared" si="6"/>
        <v>28093.7</v>
      </c>
      <c r="Q16" s="56">
        <f t="shared" si="6"/>
        <v>11821</v>
      </c>
      <c r="R16" s="60">
        <f t="shared" si="6"/>
        <v>374852.8</v>
      </c>
      <c r="S16" s="56">
        <f t="shared" si="6"/>
        <v>1060</v>
      </c>
      <c r="T16" s="63">
        <f t="shared" si="6"/>
        <v>33873.6</v>
      </c>
      <c r="U16" s="65">
        <f t="shared" si="6"/>
        <v>199</v>
      </c>
      <c r="V16" s="66">
        <f t="shared" si="6"/>
        <v>6383.95</v>
      </c>
      <c r="W16" s="56">
        <f t="shared" si="6"/>
        <v>1259</v>
      </c>
      <c r="X16" s="67">
        <f t="shared" si="6"/>
        <v>40257.55</v>
      </c>
    </row>
    <row r="17" customFormat="1" ht="47.25" spans="1:44">
      <c r="A17" s="68" t="s">
        <v>183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</row>
    <row r="18" customFormat="1" ht="29" customHeight="1" spans="1:44">
      <c r="A18" s="4" t="s">
        <v>1</v>
      </c>
      <c r="B18" s="69" t="s">
        <v>2</v>
      </c>
      <c r="C18" s="70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71"/>
      <c r="K18" s="70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2"/>
      <c r="S18" s="7" t="s">
        <v>166</v>
      </c>
      <c r="T18" s="73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4"/>
      <c r="AC18" s="70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2"/>
      <c r="AK18" s="7" t="s">
        <v>173</v>
      </c>
      <c r="AL18" s="71"/>
      <c r="AM18" s="12" t="s">
        <v>188</v>
      </c>
      <c r="AN18" s="13"/>
      <c r="AO18" s="13" t="s">
        <v>189</v>
      </c>
      <c r="AP18" s="14"/>
      <c r="AQ18" s="10" t="s">
        <v>174</v>
      </c>
      <c r="AR18" s="75"/>
    </row>
    <row r="19" customFormat="1" ht="31" customHeight="1" spans="1:44">
      <c r="A19" s="16"/>
      <c r="B19" s="76"/>
      <c r="C19" s="77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7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8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9" t="s">
        <v>10</v>
      </c>
      <c r="AC19" s="77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8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89">
        <v>45658</v>
      </c>
      <c r="C20" s="190" t="s">
        <v>190</v>
      </c>
      <c r="D20" s="81">
        <v>0</v>
      </c>
      <c r="E20" s="80">
        <v>0</v>
      </c>
      <c r="F20" s="81">
        <v>0</v>
      </c>
      <c r="G20" s="82">
        <v>0</v>
      </c>
      <c r="H20" s="83">
        <v>0</v>
      </c>
      <c r="I20" s="84">
        <f t="shared" ref="I20:I31" si="7">C20+E20+G20</f>
        <v>0</v>
      </c>
      <c r="J20" s="85">
        <f t="shared" ref="J20:J31" si="8">D20+F20+H20</f>
        <v>0</v>
      </c>
      <c r="K20" s="86">
        <v>191</v>
      </c>
      <c r="L20" s="87">
        <v>6099.8</v>
      </c>
      <c r="M20" s="88">
        <v>153</v>
      </c>
      <c r="N20" s="87">
        <v>4890.5</v>
      </c>
      <c r="O20" s="89">
        <v>0</v>
      </c>
      <c r="P20" s="90">
        <v>0</v>
      </c>
      <c r="Q20" s="91">
        <f t="shared" ref="Q20:Q31" si="9">K20+M20+O20</f>
        <v>344</v>
      </c>
      <c r="R20" s="92">
        <f t="shared" ref="R20:R31" si="10">L20+N20+P20</f>
        <v>10990.3</v>
      </c>
      <c r="S20" s="93">
        <f t="shared" ref="S20:S31" si="11">I20+Q20</f>
        <v>344</v>
      </c>
      <c r="T20" s="94">
        <f t="shared" ref="T20:T31" si="12">J20+R20</f>
        <v>10990.3</v>
      </c>
      <c r="U20" s="93">
        <v>0</v>
      </c>
      <c r="V20" s="87">
        <v>0</v>
      </c>
      <c r="W20" s="95">
        <v>0</v>
      </c>
      <c r="X20" s="87">
        <v>0</v>
      </c>
      <c r="Y20" s="95">
        <v>0</v>
      </c>
      <c r="Z20" s="94">
        <v>0</v>
      </c>
      <c r="AA20" s="93">
        <f>U20+W20+Y20</f>
        <v>0</v>
      </c>
      <c r="AB20" s="96">
        <f>V20+X20+Z20</f>
        <v>0</v>
      </c>
      <c r="AC20" s="86">
        <v>301</v>
      </c>
      <c r="AD20" s="87">
        <v>9543.2</v>
      </c>
      <c r="AE20" s="88">
        <v>313</v>
      </c>
      <c r="AF20" s="87">
        <v>9956.5</v>
      </c>
      <c r="AG20" s="95">
        <v>0</v>
      </c>
      <c r="AH20" s="87">
        <v>0</v>
      </c>
      <c r="AI20" s="97">
        <f t="shared" ref="AI20:AI31" si="13">AC20+AE20+AG20</f>
        <v>614</v>
      </c>
      <c r="AJ20" s="92">
        <f t="shared" ref="AJ20:AJ31" si="14">AD20+AF20+AH20</f>
        <v>19499.7</v>
      </c>
      <c r="AK20" s="18">
        <f t="shared" ref="AK20:AK31" si="15">AA20+AI20</f>
        <v>614</v>
      </c>
      <c r="AL20" s="96">
        <f t="shared" ref="AL20:AL31" si="16">AB20+AJ20</f>
        <v>19499.7</v>
      </c>
      <c r="AM20" s="46">
        <v>252</v>
      </c>
      <c r="AN20" s="48">
        <v>8047.6</v>
      </c>
      <c r="AO20" s="44">
        <v>0</v>
      </c>
      <c r="AP20" s="99">
        <v>0</v>
      </c>
      <c r="AQ20" s="46">
        <f t="shared" ref="AQ20:AQ31" si="17">AM20+AO20</f>
        <v>252</v>
      </c>
      <c r="AR20" s="99">
        <f t="shared" ref="AR20:AR31" si="18">AN20+AP20</f>
        <v>8047.6</v>
      </c>
    </row>
    <row r="21" customFormat="1" ht="30" customHeight="1" spans="1:44">
      <c r="A21" s="100">
        <v>2</v>
      </c>
      <c r="B21" s="189">
        <v>45689</v>
      </c>
      <c r="C21" s="82">
        <v>119</v>
      </c>
      <c r="D21" s="81">
        <v>3883.15</v>
      </c>
      <c r="E21" s="82">
        <v>105</v>
      </c>
      <c r="F21" s="81">
        <v>3430.8</v>
      </c>
      <c r="G21" s="82">
        <v>0</v>
      </c>
      <c r="H21" s="83">
        <v>0</v>
      </c>
      <c r="I21" s="84">
        <f t="shared" si="7"/>
        <v>224</v>
      </c>
      <c r="J21" s="85">
        <f t="shared" si="8"/>
        <v>7313.95</v>
      </c>
      <c r="K21" s="86">
        <v>39</v>
      </c>
      <c r="L21" s="87">
        <v>1181.45</v>
      </c>
      <c r="M21" s="88">
        <v>111</v>
      </c>
      <c r="N21" s="87">
        <v>3561.9</v>
      </c>
      <c r="O21" s="89">
        <v>0</v>
      </c>
      <c r="P21" s="90">
        <v>0</v>
      </c>
      <c r="Q21" s="91">
        <f t="shared" si="9"/>
        <v>150</v>
      </c>
      <c r="R21" s="92">
        <f t="shared" si="10"/>
        <v>4743.35</v>
      </c>
      <c r="S21" s="93">
        <f t="shared" si="11"/>
        <v>374</v>
      </c>
      <c r="T21" s="94">
        <f t="shared" si="12"/>
        <v>12057.3</v>
      </c>
      <c r="U21" s="101">
        <v>0</v>
      </c>
      <c r="V21" s="87">
        <v>0</v>
      </c>
      <c r="W21" s="95">
        <v>0</v>
      </c>
      <c r="X21" s="87">
        <v>0</v>
      </c>
      <c r="Y21" s="95">
        <v>0</v>
      </c>
      <c r="Z21" s="94">
        <v>0</v>
      </c>
      <c r="AA21" s="93">
        <f t="shared" ref="AA21:AA31" si="19">U21+W21+Y21</f>
        <v>0</v>
      </c>
      <c r="AB21" s="96">
        <f t="shared" ref="AB21:AB31" si="20">V21+X21+Z21</f>
        <v>0</v>
      </c>
      <c r="AC21" s="86">
        <v>50</v>
      </c>
      <c r="AD21" s="87">
        <v>1554.95</v>
      </c>
      <c r="AE21" s="88">
        <v>82</v>
      </c>
      <c r="AF21" s="87">
        <v>2608.1</v>
      </c>
      <c r="AG21" s="95">
        <v>0</v>
      </c>
      <c r="AH21" s="87">
        <v>0</v>
      </c>
      <c r="AI21" s="97">
        <f t="shared" si="13"/>
        <v>132</v>
      </c>
      <c r="AJ21" s="92">
        <f t="shared" si="14"/>
        <v>4163.05</v>
      </c>
      <c r="AK21" s="18">
        <f t="shared" si="15"/>
        <v>132</v>
      </c>
      <c r="AL21" s="96">
        <f t="shared" si="16"/>
        <v>4163.05</v>
      </c>
      <c r="AM21" s="46">
        <v>167</v>
      </c>
      <c r="AN21" s="48">
        <v>5212.15</v>
      </c>
      <c r="AO21" s="44">
        <v>0</v>
      </c>
      <c r="AP21" s="99">
        <v>0</v>
      </c>
      <c r="AQ21" s="46">
        <f t="shared" si="17"/>
        <v>167</v>
      </c>
      <c r="AR21" s="99">
        <f t="shared" si="18"/>
        <v>5212.15</v>
      </c>
    </row>
    <row r="22" customFormat="1" ht="30" customHeight="1" spans="1:44">
      <c r="A22" s="100">
        <v>3</v>
      </c>
      <c r="B22" s="189">
        <v>45717</v>
      </c>
      <c r="C22" s="82">
        <v>9</v>
      </c>
      <c r="D22" s="81">
        <v>283.7</v>
      </c>
      <c r="E22" s="80">
        <v>0</v>
      </c>
      <c r="F22" s="81">
        <v>0</v>
      </c>
      <c r="G22" s="82">
        <v>0</v>
      </c>
      <c r="H22" s="83">
        <v>0</v>
      </c>
      <c r="I22" s="84">
        <f t="shared" si="7"/>
        <v>9</v>
      </c>
      <c r="J22" s="85">
        <f t="shared" si="8"/>
        <v>283.7</v>
      </c>
      <c r="K22" s="86">
        <v>28</v>
      </c>
      <c r="L22" s="102">
        <v>877.9</v>
      </c>
      <c r="M22" s="88">
        <v>14</v>
      </c>
      <c r="N22" s="102">
        <v>424</v>
      </c>
      <c r="O22" s="89">
        <v>0</v>
      </c>
      <c r="P22" s="90">
        <v>0</v>
      </c>
      <c r="Q22" s="91">
        <f t="shared" si="9"/>
        <v>42</v>
      </c>
      <c r="R22" s="92">
        <f t="shared" si="10"/>
        <v>1301.9</v>
      </c>
      <c r="S22" s="93">
        <f t="shared" si="11"/>
        <v>51</v>
      </c>
      <c r="T22" s="94">
        <f t="shared" si="12"/>
        <v>1585.6</v>
      </c>
      <c r="U22" s="103">
        <v>0</v>
      </c>
      <c r="V22" s="104">
        <v>0</v>
      </c>
      <c r="W22" s="95">
        <v>0</v>
      </c>
      <c r="X22" s="87">
        <v>0</v>
      </c>
      <c r="Y22" s="95">
        <v>0</v>
      </c>
      <c r="Z22" s="94">
        <v>0</v>
      </c>
      <c r="AA22" s="93">
        <f t="shared" si="19"/>
        <v>0</v>
      </c>
      <c r="AB22" s="96">
        <f t="shared" si="20"/>
        <v>0</v>
      </c>
      <c r="AC22" s="86">
        <v>11</v>
      </c>
      <c r="AD22" s="102">
        <v>351.15</v>
      </c>
      <c r="AE22" s="88">
        <v>22</v>
      </c>
      <c r="AF22" s="102">
        <v>685.95</v>
      </c>
      <c r="AG22" s="95">
        <v>0</v>
      </c>
      <c r="AH22" s="87">
        <v>0</v>
      </c>
      <c r="AI22" s="97">
        <f t="shared" si="13"/>
        <v>33</v>
      </c>
      <c r="AJ22" s="92">
        <f t="shared" si="14"/>
        <v>1037.1</v>
      </c>
      <c r="AK22" s="18">
        <f t="shared" si="15"/>
        <v>33</v>
      </c>
      <c r="AL22" s="96">
        <f t="shared" si="16"/>
        <v>1037.1</v>
      </c>
      <c r="AM22" s="31">
        <v>289</v>
      </c>
      <c r="AN22" s="50">
        <v>9138.7</v>
      </c>
      <c r="AO22" s="44">
        <v>0</v>
      </c>
      <c r="AP22" s="99">
        <v>0</v>
      </c>
      <c r="AQ22" s="46">
        <f t="shared" si="17"/>
        <v>289</v>
      </c>
      <c r="AR22" s="99">
        <f t="shared" si="18"/>
        <v>9138.7</v>
      </c>
    </row>
    <row r="23" customFormat="1" ht="30" customHeight="1" spans="1:44">
      <c r="A23" s="100">
        <v>4</v>
      </c>
      <c r="B23" s="189">
        <v>45748</v>
      </c>
      <c r="C23" s="80">
        <v>0</v>
      </c>
      <c r="D23" s="81">
        <v>0</v>
      </c>
      <c r="E23" s="80">
        <v>0</v>
      </c>
      <c r="F23" s="81">
        <v>0</v>
      </c>
      <c r="G23" s="82">
        <v>0</v>
      </c>
      <c r="H23" s="83">
        <v>0</v>
      </c>
      <c r="I23" s="84">
        <f t="shared" si="7"/>
        <v>0</v>
      </c>
      <c r="J23" s="85">
        <f t="shared" si="8"/>
        <v>0</v>
      </c>
      <c r="K23" s="86">
        <v>56</v>
      </c>
      <c r="L23" s="87">
        <v>1720.15</v>
      </c>
      <c r="M23" s="88">
        <v>147</v>
      </c>
      <c r="N23" s="87">
        <v>4528.15</v>
      </c>
      <c r="O23" s="89">
        <v>0</v>
      </c>
      <c r="P23" s="90">
        <v>0</v>
      </c>
      <c r="Q23" s="91">
        <f t="shared" si="9"/>
        <v>203</v>
      </c>
      <c r="R23" s="92">
        <f t="shared" si="10"/>
        <v>6248.3</v>
      </c>
      <c r="S23" s="93">
        <f t="shared" si="11"/>
        <v>203</v>
      </c>
      <c r="T23" s="94">
        <f t="shared" si="12"/>
        <v>6248.3</v>
      </c>
      <c r="U23" s="103">
        <v>0</v>
      </c>
      <c r="V23" s="104">
        <v>0</v>
      </c>
      <c r="W23" s="95">
        <v>0</v>
      </c>
      <c r="X23" s="87">
        <v>0</v>
      </c>
      <c r="Y23" s="95">
        <v>0</v>
      </c>
      <c r="Z23" s="94">
        <v>0</v>
      </c>
      <c r="AA23" s="93">
        <f t="shared" si="19"/>
        <v>0</v>
      </c>
      <c r="AB23" s="96">
        <f t="shared" si="20"/>
        <v>0</v>
      </c>
      <c r="AC23" s="86">
        <v>19</v>
      </c>
      <c r="AD23" s="87">
        <v>635.65</v>
      </c>
      <c r="AE23" s="88">
        <v>13</v>
      </c>
      <c r="AF23" s="87">
        <v>427.8</v>
      </c>
      <c r="AG23" s="95">
        <v>0</v>
      </c>
      <c r="AH23" s="87">
        <v>0</v>
      </c>
      <c r="AI23" s="97">
        <f t="shared" si="13"/>
        <v>32</v>
      </c>
      <c r="AJ23" s="92">
        <f t="shared" si="14"/>
        <v>1063.45</v>
      </c>
      <c r="AK23" s="18">
        <f t="shared" si="15"/>
        <v>32</v>
      </c>
      <c r="AL23" s="96">
        <f t="shared" si="16"/>
        <v>1063.45</v>
      </c>
      <c r="AM23" s="31">
        <v>274</v>
      </c>
      <c r="AN23" s="52">
        <v>8677.6</v>
      </c>
      <c r="AO23" s="44">
        <v>0</v>
      </c>
      <c r="AP23" s="99">
        <v>0</v>
      </c>
      <c r="AQ23" s="46">
        <f t="shared" si="17"/>
        <v>274</v>
      </c>
      <c r="AR23" s="99">
        <f t="shared" si="18"/>
        <v>8677.6</v>
      </c>
    </row>
    <row r="24" customFormat="1" ht="30" customHeight="1" spans="1:44">
      <c r="A24" s="100">
        <v>5</v>
      </c>
      <c r="B24" s="189">
        <v>45778</v>
      </c>
      <c r="C24" s="80">
        <v>11</v>
      </c>
      <c r="D24" s="80">
        <v>347.35</v>
      </c>
      <c r="E24" s="80">
        <v>5</v>
      </c>
      <c r="F24" s="80">
        <v>151.6</v>
      </c>
      <c r="G24" s="82">
        <v>0</v>
      </c>
      <c r="H24" s="83">
        <v>0</v>
      </c>
      <c r="I24" s="84">
        <f t="shared" si="7"/>
        <v>16</v>
      </c>
      <c r="J24" s="85">
        <f t="shared" si="8"/>
        <v>498.95</v>
      </c>
      <c r="K24" s="105">
        <v>133</v>
      </c>
      <c r="L24" s="87">
        <v>4181.1</v>
      </c>
      <c r="M24" s="88">
        <v>89</v>
      </c>
      <c r="N24" s="102">
        <v>2782.15</v>
      </c>
      <c r="O24" s="89">
        <v>0</v>
      </c>
      <c r="P24" s="90">
        <v>0</v>
      </c>
      <c r="Q24" s="91">
        <f t="shared" si="9"/>
        <v>222</v>
      </c>
      <c r="R24" s="92">
        <f t="shared" si="10"/>
        <v>6963.25</v>
      </c>
      <c r="S24" s="93">
        <f t="shared" si="11"/>
        <v>238</v>
      </c>
      <c r="T24" s="94">
        <f t="shared" si="12"/>
        <v>7462.2</v>
      </c>
      <c r="U24" s="103">
        <v>0</v>
      </c>
      <c r="V24" s="104">
        <v>0</v>
      </c>
      <c r="W24" s="95">
        <v>0</v>
      </c>
      <c r="X24" s="87">
        <v>0</v>
      </c>
      <c r="Y24" s="95">
        <v>0</v>
      </c>
      <c r="Z24" s="94">
        <v>0</v>
      </c>
      <c r="AA24" s="93">
        <f t="shared" si="19"/>
        <v>0</v>
      </c>
      <c r="AB24" s="96">
        <f t="shared" si="20"/>
        <v>0</v>
      </c>
      <c r="AC24" s="86">
        <v>9</v>
      </c>
      <c r="AD24" s="87">
        <v>290.5</v>
      </c>
      <c r="AE24" s="88">
        <v>25</v>
      </c>
      <c r="AF24" s="87">
        <v>829.05</v>
      </c>
      <c r="AG24" s="95">
        <v>0</v>
      </c>
      <c r="AH24" s="87">
        <v>0</v>
      </c>
      <c r="AI24" s="97">
        <f t="shared" si="13"/>
        <v>34</v>
      </c>
      <c r="AJ24" s="92">
        <f t="shared" si="14"/>
        <v>1119.55</v>
      </c>
      <c r="AK24" s="18">
        <f t="shared" si="15"/>
        <v>34</v>
      </c>
      <c r="AL24" s="96">
        <f t="shared" si="16"/>
        <v>1119.55</v>
      </c>
      <c r="AM24" s="31">
        <v>234</v>
      </c>
      <c r="AN24" s="52">
        <v>7498.65</v>
      </c>
      <c r="AO24" s="44">
        <v>0</v>
      </c>
      <c r="AP24" s="99">
        <v>0</v>
      </c>
      <c r="AQ24" s="46">
        <f t="shared" si="17"/>
        <v>234</v>
      </c>
      <c r="AR24" s="99">
        <f t="shared" si="18"/>
        <v>7498.65</v>
      </c>
    </row>
    <row r="25" customFormat="1" ht="30" customHeight="1" spans="1:44">
      <c r="A25" s="100">
        <v>6</v>
      </c>
      <c r="B25" s="189">
        <v>45809</v>
      </c>
      <c r="C25" s="82">
        <v>0</v>
      </c>
      <c r="D25" s="106">
        <v>0</v>
      </c>
      <c r="E25" s="82">
        <v>0</v>
      </c>
      <c r="F25" s="106">
        <v>0</v>
      </c>
      <c r="G25" s="80">
        <v>17</v>
      </c>
      <c r="H25" s="107">
        <v>502.65</v>
      </c>
      <c r="I25" s="84">
        <f t="shared" si="7"/>
        <v>17</v>
      </c>
      <c r="J25" s="85">
        <f t="shared" si="8"/>
        <v>502.65</v>
      </c>
      <c r="K25" s="86">
        <v>21</v>
      </c>
      <c r="L25" s="87">
        <v>628.75</v>
      </c>
      <c r="M25" s="88">
        <v>1</v>
      </c>
      <c r="N25" s="87">
        <v>19.75</v>
      </c>
      <c r="O25" s="89">
        <v>32</v>
      </c>
      <c r="P25" s="90">
        <v>987.75</v>
      </c>
      <c r="Q25" s="91">
        <f t="shared" si="9"/>
        <v>54</v>
      </c>
      <c r="R25" s="92">
        <f t="shared" si="10"/>
        <v>1636.25</v>
      </c>
      <c r="S25" s="93">
        <f t="shared" si="11"/>
        <v>71</v>
      </c>
      <c r="T25" s="94">
        <f t="shared" si="12"/>
        <v>2138.9</v>
      </c>
      <c r="U25" s="93">
        <v>0</v>
      </c>
      <c r="V25" s="87">
        <v>0</v>
      </c>
      <c r="W25" s="95">
        <v>0</v>
      </c>
      <c r="X25" s="87">
        <v>0</v>
      </c>
      <c r="Y25" s="95">
        <v>0</v>
      </c>
      <c r="Z25" s="94">
        <v>0</v>
      </c>
      <c r="AA25" s="93">
        <f t="shared" si="19"/>
        <v>0</v>
      </c>
      <c r="AB25" s="96">
        <f t="shared" si="20"/>
        <v>0</v>
      </c>
      <c r="AC25" s="86">
        <v>27</v>
      </c>
      <c r="AD25" s="87">
        <v>902.65</v>
      </c>
      <c r="AE25" s="88">
        <v>13</v>
      </c>
      <c r="AF25" s="87">
        <v>438.6</v>
      </c>
      <c r="AG25" s="95">
        <v>13</v>
      </c>
      <c r="AH25" s="87">
        <v>436.9</v>
      </c>
      <c r="AI25" s="97">
        <f t="shared" si="13"/>
        <v>53</v>
      </c>
      <c r="AJ25" s="92">
        <f t="shared" si="14"/>
        <v>1778.15</v>
      </c>
      <c r="AK25" s="18">
        <f t="shared" si="15"/>
        <v>53</v>
      </c>
      <c r="AL25" s="96">
        <f t="shared" si="16"/>
        <v>1778.15</v>
      </c>
      <c r="AM25" s="53">
        <v>191</v>
      </c>
      <c r="AN25" s="54">
        <v>6089.75</v>
      </c>
      <c r="AO25" s="54">
        <v>73</v>
      </c>
      <c r="AP25" s="108">
        <v>2331.15</v>
      </c>
      <c r="AQ25" s="46">
        <f t="shared" si="17"/>
        <v>264</v>
      </c>
      <c r="AR25" s="99">
        <f t="shared" si="18"/>
        <v>8420.9</v>
      </c>
    </row>
    <row r="26" customFormat="1" ht="30" customHeight="1" spans="1:44">
      <c r="A26" s="100">
        <v>7</v>
      </c>
      <c r="B26" s="189">
        <v>45839</v>
      </c>
      <c r="C26" s="80">
        <v>0</v>
      </c>
      <c r="D26" s="81">
        <v>0</v>
      </c>
      <c r="E26" s="82">
        <v>0</v>
      </c>
      <c r="F26" s="106">
        <v>0</v>
      </c>
      <c r="G26" s="82">
        <v>0</v>
      </c>
      <c r="H26" s="107">
        <v>0</v>
      </c>
      <c r="I26" s="84">
        <f t="shared" si="7"/>
        <v>0</v>
      </c>
      <c r="J26" s="85">
        <f t="shared" si="8"/>
        <v>0</v>
      </c>
      <c r="K26" s="86">
        <v>0</v>
      </c>
      <c r="L26" s="87">
        <v>0</v>
      </c>
      <c r="M26" s="109">
        <v>11</v>
      </c>
      <c r="N26" s="110">
        <v>338.9</v>
      </c>
      <c r="O26" s="111">
        <v>85</v>
      </c>
      <c r="P26" s="112">
        <v>2653.5</v>
      </c>
      <c r="Q26" s="91">
        <f t="shared" si="9"/>
        <v>96</v>
      </c>
      <c r="R26" s="92">
        <f t="shared" si="10"/>
        <v>2992.4</v>
      </c>
      <c r="S26" s="93">
        <f t="shared" si="11"/>
        <v>96</v>
      </c>
      <c r="T26" s="94">
        <f t="shared" si="12"/>
        <v>2992.4</v>
      </c>
      <c r="U26" s="93">
        <v>0</v>
      </c>
      <c r="V26" s="87">
        <v>0</v>
      </c>
      <c r="W26" s="95">
        <v>0</v>
      </c>
      <c r="X26" s="87">
        <v>0</v>
      </c>
      <c r="Y26" s="95">
        <v>0</v>
      </c>
      <c r="Z26" s="94">
        <v>0</v>
      </c>
      <c r="AA26" s="93">
        <f t="shared" si="19"/>
        <v>0</v>
      </c>
      <c r="AB26" s="96">
        <f t="shared" si="20"/>
        <v>0</v>
      </c>
      <c r="AC26" s="86">
        <v>0</v>
      </c>
      <c r="AD26" s="87">
        <v>0</v>
      </c>
      <c r="AE26" s="88">
        <v>24</v>
      </c>
      <c r="AF26" s="87">
        <v>781.4</v>
      </c>
      <c r="AG26" s="95">
        <v>60</v>
      </c>
      <c r="AH26" s="87">
        <v>1774.6</v>
      </c>
      <c r="AI26" s="97">
        <f t="shared" si="13"/>
        <v>84</v>
      </c>
      <c r="AJ26" s="92">
        <f t="shared" si="14"/>
        <v>2556</v>
      </c>
      <c r="AK26" s="18">
        <f t="shared" si="15"/>
        <v>84</v>
      </c>
      <c r="AL26" s="96">
        <f t="shared" si="16"/>
        <v>2556</v>
      </c>
      <c r="AM26" s="53">
        <v>99</v>
      </c>
      <c r="AN26" s="54">
        <v>3198.9</v>
      </c>
      <c r="AO26" s="33">
        <v>125</v>
      </c>
      <c r="AP26" s="108">
        <v>4080.25</v>
      </c>
      <c r="AQ26" s="46">
        <f t="shared" si="17"/>
        <v>224</v>
      </c>
      <c r="AR26" s="99">
        <f t="shared" si="18"/>
        <v>7279.15</v>
      </c>
    </row>
    <row r="27" customFormat="1" ht="30" customHeight="1" spans="1:44">
      <c r="A27" s="100">
        <v>8</v>
      </c>
      <c r="B27" s="189">
        <v>45870</v>
      </c>
      <c r="C27" s="80">
        <v>0</v>
      </c>
      <c r="D27" s="81">
        <v>0</v>
      </c>
      <c r="E27" s="82">
        <v>0</v>
      </c>
      <c r="F27" s="106">
        <v>0</v>
      </c>
      <c r="G27" s="82">
        <v>0</v>
      </c>
      <c r="H27" s="107">
        <v>0</v>
      </c>
      <c r="I27" s="84">
        <f t="shared" si="7"/>
        <v>0</v>
      </c>
      <c r="J27" s="85">
        <f t="shared" si="8"/>
        <v>0</v>
      </c>
      <c r="K27" s="113">
        <v>3</v>
      </c>
      <c r="L27" s="106">
        <v>93.6</v>
      </c>
      <c r="M27" s="82">
        <v>0</v>
      </c>
      <c r="N27" s="106">
        <v>0</v>
      </c>
      <c r="O27" s="114">
        <v>55</v>
      </c>
      <c r="P27" s="115">
        <v>1743.05</v>
      </c>
      <c r="Q27" s="91">
        <f t="shared" si="9"/>
        <v>58</v>
      </c>
      <c r="R27" s="92">
        <f t="shared" si="10"/>
        <v>1836.65</v>
      </c>
      <c r="S27" s="93">
        <f t="shared" si="11"/>
        <v>58</v>
      </c>
      <c r="T27" s="94">
        <f t="shared" si="12"/>
        <v>1836.65</v>
      </c>
      <c r="U27" s="93">
        <v>0</v>
      </c>
      <c r="V27" s="87">
        <v>0</v>
      </c>
      <c r="W27" s="95">
        <v>0</v>
      </c>
      <c r="X27" s="87">
        <v>0</v>
      </c>
      <c r="Y27" s="95">
        <v>0</v>
      </c>
      <c r="Z27" s="94">
        <v>0</v>
      </c>
      <c r="AA27" s="93">
        <f t="shared" si="19"/>
        <v>0</v>
      </c>
      <c r="AB27" s="96">
        <f t="shared" si="20"/>
        <v>0</v>
      </c>
      <c r="AC27" s="86">
        <v>13</v>
      </c>
      <c r="AD27" s="87">
        <v>406.2</v>
      </c>
      <c r="AE27" s="88">
        <v>19</v>
      </c>
      <c r="AF27" s="87">
        <v>590.65</v>
      </c>
      <c r="AG27" s="95">
        <v>25</v>
      </c>
      <c r="AH27" s="87">
        <v>705.6</v>
      </c>
      <c r="AI27" s="97">
        <f t="shared" si="13"/>
        <v>57</v>
      </c>
      <c r="AJ27" s="92">
        <f t="shared" si="14"/>
        <v>1702.45</v>
      </c>
      <c r="AK27" s="18">
        <f t="shared" si="15"/>
        <v>57</v>
      </c>
      <c r="AL27" s="96">
        <f t="shared" si="16"/>
        <v>1702.45</v>
      </c>
      <c r="AM27" s="53">
        <v>139</v>
      </c>
      <c r="AN27" s="54">
        <v>4430.7</v>
      </c>
      <c r="AO27" s="33">
        <v>129</v>
      </c>
      <c r="AP27" s="108">
        <v>4107.2</v>
      </c>
      <c r="AQ27" s="46">
        <f t="shared" si="17"/>
        <v>268</v>
      </c>
      <c r="AR27" s="99">
        <f t="shared" si="18"/>
        <v>8537.9</v>
      </c>
    </row>
    <row r="28" customFormat="1" ht="30" customHeight="1" spans="1:44">
      <c r="A28" s="100">
        <v>9</v>
      </c>
      <c r="B28" s="189">
        <v>45901</v>
      </c>
      <c r="C28" s="82">
        <v>0</v>
      </c>
      <c r="D28" s="106">
        <v>0</v>
      </c>
      <c r="E28" s="82">
        <v>0</v>
      </c>
      <c r="F28" s="106">
        <v>0</v>
      </c>
      <c r="G28" s="82">
        <v>0</v>
      </c>
      <c r="H28" s="107">
        <v>0</v>
      </c>
      <c r="I28" s="84">
        <f t="shared" si="7"/>
        <v>0</v>
      </c>
      <c r="J28" s="85">
        <f t="shared" si="8"/>
        <v>0</v>
      </c>
      <c r="K28" s="116">
        <v>14</v>
      </c>
      <c r="L28" s="117">
        <v>434.95</v>
      </c>
      <c r="M28" s="88">
        <v>3</v>
      </c>
      <c r="N28" s="87">
        <v>95.6</v>
      </c>
      <c r="O28" s="89">
        <v>12</v>
      </c>
      <c r="P28" s="90">
        <v>375.1</v>
      </c>
      <c r="Q28" s="91">
        <f t="shared" si="9"/>
        <v>29</v>
      </c>
      <c r="R28" s="92">
        <f t="shared" si="10"/>
        <v>905.65</v>
      </c>
      <c r="S28" s="93">
        <f t="shared" si="11"/>
        <v>29</v>
      </c>
      <c r="T28" s="94">
        <f t="shared" si="12"/>
        <v>905.65</v>
      </c>
      <c r="U28" s="93">
        <v>0</v>
      </c>
      <c r="V28" s="87">
        <v>0</v>
      </c>
      <c r="W28" s="95">
        <v>0</v>
      </c>
      <c r="X28" s="87">
        <v>0</v>
      </c>
      <c r="Y28" s="95">
        <v>0</v>
      </c>
      <c r="Z28" s="94">
        <v>0</v>
      </c>
      <c r="AA28" s="93">
        <f t="shared" si="19"/>
        <v>0</v>
      </c>
      <c r="AB28" s="96">
        <f t="shared" si="20"/>
        <v>0</v>
      </c>
      <c r="AC28" s="86">
        <v>19</v>
      </c>
      <c r="AD28" s="87">
        <v>546.4</v>
      </c>
      <c r="AE28" s="88">
        <v>40</v>
      </c>
      <c r="AF28" s="87">
        <v>1229.3</v>
      </c>
      <c r="AG28" s="95">
        <v>10</v>
      </c>
      <c r="AH28" s="87">
        <v>307.95</v>
      </c>
      <c r="AI28" s="97">
        <f t="shared" si="13"/>
        <v>69</v>
      </c>
      <c r="AJ28" s="92">
        <f t="shared" si="14"/>
        <v>2083.65</v>
      </c>
      <c r="AK28" s="18">
        <f t="shared" si="15"/>
        <v>69</v>
      </c>
      <c r="AL28" s="96">
        <f t="shared" si="16"/>
        <v>2083.65</v>
      </c>
      <c r="AM28" s="53">
        <v>200</v>
      </c>
      <c r="AN28" s="54">
        <v>6283.2</v>
      </c>
      <c r="AO28" s="33">
        <v>36</v>
      </c>
      <c r="AP28" s="108">
        <v>1138.55</v>
      </c>
      <c r="AQ28" s="46">
        <f t="shared" si="17"/>
        <v>236</v>
      </c>
      <c r="AR28" s="99">
        <f t="shared" si="18"/>
        <v>7421.75</v>
      </c>
    </row>
    <row r="29" customFormat="1" ht="30" customHeight="1" spans="1:44">
      <c r="A29" s="100">
        <v>10</v>
      </c>
      <c r="B29" s="189">
        <v>45931</v>
      </c>
      <c r="C29" s="80">
        <v>0</v>
      </c>
      <c r="D29" s="81">
        <v>0</v>
      </c>
      <c r="E29" s="80">
        <v>0</v>
      </c>
      <c r="F29" s="81">
        <v>0</v>
      </c>
      <c r="G29" s="82">
        <v>0</v>
      </c>
      <c r="H29" s="83">
        <v>0</v>
      </c>
      <c r="I29" s="84">
        <f t="shared" si="7"/>
        <v>0</v>
      </c>
      <c r="J29" s="85">
        <f t="shared" si="8"/>
        <v>0</v>
      </c>
      <c r="K29" s="86">
        <v>13</v>
      </c>
      <c r="L29" s="87">
        <v>414.8</v>
      </c>
      <c r="M29" s="88">
        <v>12</v>
      </c>
      <c r="N29" s="87">
        <v>383</v>
      </c>
      <c r="O29" s="89">
        <v>0</v>
      </c>
      <c r="P29" s="90">
        <v>0</v>
      </c>
      <c r="Q29" s="91">
        <f t="shared" si="9"/>
        <v>25</v>
      </c>
      <c r="R29" s="92">
        <f t="shared" si="10"/>
        <v>797.8</v>
      </c>
      <c r="S29" s="93">
        <f t="shared" si="11"/>
        <v>25</v>
      </c>
      <c r="T29" s="94">
        <f t="shared" si="12"/>
        <v>797.8</v>
      </c>
      <c r="U29" s="93">
        <v>0</v>
      </c>
      <c r="V29" s="87">
        <v>0</v>
      </c>
      <c r="W29" s="95">
        <v>0</v>
      </c>
      <c r="X29" s="87">
        <v>0</v>
      </c>
      <c r="Y29" s="95">
        <v>0</v>
      </c>
      <c r="Z29" s="94">
        <v>0</v>
      </c>
      <c r="AA29" s="93">
        <f t="shared" si="19"/>
        <v>0</v>
      </c>
      <c r="AB29" s="96">
        <f t="shared" si="20"/>
        <v>0</v>
      </c>
      <c r="AC29" s="86">
        <v>24</v>
      </c>
      <c r="AD29" s="87">
        <v>747.75</v>
      </c>
      <c r="AE29" s="88">
        <v>13</v>
      </c>
      <c r="AF29" s="87">
        <v>417.6</v>
      </c>
      <c r="AG29" s="95">
        <v>18</v>
      </c>
      <c r="AH29" s="87">
        <v>589.85</v>
      </c>
      <c r="AI29" s="97">
        <f t="shared" si="13"/>
        <v>55</v>
      </c>
      <c r="AJ29" s="92">
        <f t="shared" si="14"/>
        <v>1755.2</v>
      </c>
      <c r="AK29" s="18">
        <f t="shared" si="15"/>
        <v>55</v>
      </c>
      <c r="AL29" s="96">
        <f t="shared" si="16"/>
        <v>1755.2</v>
      </c>
      <c r="AM29" s="53">
        <v>101</v>
      </c>
      <c r="AN29" s="54">
        <v>3191.35</v>
      </c>
      <c r="AO29" s="33">
        <v>45</v>
      </c>
      <c r="AP29" s="108">
        <v>1428.65</v>
      </c>
      <c r="AQ29" s="46">
        <f t="shared" si="17"/>
        <v>146</v>
      </c>
      <c r="AR29" s="99">
        <f t="shared" si="18"/>
        <v>4620</v>
      </c>
    </row>
    <row r="30" customFormat="1" ht="30" customHeight="1" spans="1:44">
      <c r="A30" s="100">
        <v>11</v>
      </c>
      <c r="B30" s="189">
        <v>45962</v>
      </c>
      <c r="C30" s="80">
        <v>0</v>
      </c>
      <c r="D30" s="81">
        <v>0</v>
      </c>
      <c r="E30" s="80">
        <v>0</v>
      </c>
      <c r="F30" s="81">
        <v>0</v>
      </c>
      <c r="G30" s="82">
        <v>0</v>
      </c>
      <c r="H30" s="83">
        <v>0</v>
      </c>
      <c r="I30" s="84">
        <f t="shared" si="7"/>
        <v>0</v>
      </c>
      <c r="J30" s="85">
        <f t="shared" si="8"/>
        <v>0</v>
      </c>
      <c r="K30" s="86">
        <v>102</v>
      </c>
      <c r="L30" s="87">
        <v>3072.45</v>
      </c>
      <c r="M30" s="88">
        <v>93</v>
      </c>
      <c r="N30" s="87">
        <v>2809.35</v>
      </c>
      <c r="O30" s="89">
        <v>11</v>
      </c>
      <c r="P30" s="90">
        <v>349.85</v>
      </c>
      <c r="Q30" s="91">
        <f t="shared" si="9"/>
        <v>206</v>
      </c>
      <c r="R30" s="92">
        <f t="shared" si="10"/>
        <v>6231.65</v>
      </c>
      <c r="S30" s="93">
        <f t="shared" si="11"/>
        <v>206</v>
      </c>
      <c r="T30" s="94">
        <f t="shared" si="12"/>
        <v>6231.65</v>
      </c>
      <c r="U30" s="93">
        <v>0</v>
      </c>
      <c r="V30" s="87">
        <v>0</v>
      </c>
      <c r="W30" s="95">
        <v>0</v>
      </c>
      <c r="X30" s="87">
        <v>0</v>
      </c>
      <c r="Y30" s="95">
        <v>0</v>
      </c>
      <c r="Z30" s="94">
        <v>0</v>
      </c>
      <c r="AA30" s="93">
        <f t="shared" si="19"/>
        <v>0</v>
      </c>
      <c r="AB30" s="96">
        <f t="shared" si="20"/>
        <v>0</v>
      </c>
      <c r="AC30" s="86">
        <v>19</v>
      </c>
      <c r="AD30" s="87">
        <v>589.95</v>
      </c>
      <c r="AE30" s="88">
        <v>23</v>
      </c>
      <c r="AF30" s="87">
        <v>735.55</v>
      </c>
      <c r="AG30" s="95">
        <v>0</v>
      </c>
      <c r="AH30" s="87">
        <v>0</v>
      </c>
      <c r="AI30" s="97">
        <f t="shared" si="13"/>
        <v>42</v>
      </c>
      <c r="AJ30" s="92">
        <f t="shared" si="14"/>
        <v>1325.5</v>
      </c>
      <c r="AK30" s="18">
        <f t="shared" si="15"/>
        <v>42</v>
      </c>
      <c r="AL30" s="96">
        <f t="shared" si="16"/>
        <v>1325.5</v>
      </c>
      <c r="AM30" s="53">
        <v>89</v>
      </c>
      <c r="AN30" s="54">
        <v>2818.3</v>
      </c>
      <c r="AO30" s="33">
        <v>0</v>
      </c>
      <c r="AP30" s="108">
        <v>0</v>
      </c>
      <c r="AQ30" s="46">
        <f t="shared" si="17"/>
        <v>89</v>
      </c>
      <c r="AR30" s="99">
        <f t="shared" si="18"/>
        <v>2818.3</v>
      </c>
    </row>
    <row r="31" customFormat="1" ht="30" customHeight="1" spans="1:44">
      <c r="A31" s="100">
        <v>12</v>
      </c>
      <c r="B31" s="189">
        <v>45992</v>
      </c>
      <c r="C31" s="80">
        <v>0</v>
      </c>
      <c r="D31" s="81">
        <v>0</v>
      </c>
      <c r="E31" s="80">
        <v>0</v>
      </c>
      <c r="F31" s="81">
        <v>0</v>
      </c>
      <c r="G31" s="82">
        <v>0</v>
      </c>
      <c r="H31" s="83">
        <v>0</v>
      </c>
      <c r="I31" s="84">
        <f t="shared" si="7"/>
        <v>0</v>
      </c>
      <c r="J31" s="85">
        <f t="shared" si="8"/>
        <v>0</v>
      </c>
      <c r="K31" s="86">
        <v>53</v>
      </c>
      <c r="L31" s="87">
        <v>1605.3</v>
      </c>
      <c r="M31" s="88">
        <v>55</v>
      </c>
      <c r="N31" s="87">
        <v>1684.95</v>
      </c>
      <c r="O31" s="89">
        <v>0</v>
      </c>
      <c r="P31" s="90">
        <v>0</v>
      </c>
      <c r="Q31" s="91">
        <f t="shared" si="9"/>
        <v>108</v>
      </c>
      <c r="R31" s="92">
        <f t="shared" si="10"/>
        <v>3290.25</v>
      </c>
      <c r="S31" s="93">
        <f t="shared" si="11"/>
        <v>108</v>
      </c>
      <c r="T31" s="94">
        <f t="shared" si="12"/>
        <v>3290.25</v>
      </c>
      <c r="U31" s="93">
        <v>0</v>
      </c>
      <c r="V31" s="87">
        <v>0</v>
      </c>
      <c r="W31" s="95">
        <v>0</v>
      </c>
      <c r="X31" s="87">
        <v>0</v>
      </c>
      <c r="Y31" s="95">
        <v>0</v>
      </c>
      <c r="Z31" s="94">
        <v>0</v>
      </c>
      <c r="AA31" s="93">
        <f t="shared" si="19"/>
        <v>0</v>
      </c>
      <c r="AB31" s="96">
        <f t="shared" si="20"/>
        <v>0</v>
      </c>
      <c r="AC31" s="86">
        <v>27</v>
      </c>
      <c r="AD31" s="87">
        <v>840.85</v>
      </c>
      <c r="AE31" s="88">
        <v>20</v>
      </c>
      <c r="AF31" s="87">
        <v>634.25</v>
      </c>
      <c r="AG31" s="95">
        <v>0</v>
      </c>
      <c r="AH31" s="87">
        <v>0</v>
      </c>
      <c r="AI31" s="97">
        <f t="shared" si="13"/>
        <v>47</v>
      </c>
      <c r="AJ31" s="92">
        <f t="shared" si="14"/>
        <v>1475.1</v>
      </c>
      <c r="AK31" s="18">
        <f t="shared" si="15"/>
        <v>47</v>
      </c>
      <c r="AL31" s="96">
        <f t="shared" si="16"/>
        <v>1475.1</v>
      </c>
      <c r="AM31" s="53">
        <v>0</v>
      </c>
      <c r="AN31" s="54">
        <v>0</v>
      </c>
      <c r="AO31" s="33">
        <v>0</v>
      </c>
      <c r="AP31" s="108">
        <v>0</v>
      </c>
      <c r="AQ31" s="46">
        <f t="shared" si="17"/>
        <v>0</v>
      </c>
      <c r="AR31" s="99">
        <f t="shared" si="18"/>
        <v>0</v>
      </c>
    </row>
    <row r="32" customFormat="1" ht="30" customHeight="1" spans="1:44">
      <c r="A32" s="16"/>
      <c r="B32" s="17" t="s">
        <v>25</v>
      </c>
      <c r="C32" s="118">
        <f t="shared" ref="C32:AR32" si="21">SUM(C20:C31)</f>
        <v>139</v>
      </c>
      <c r="D32" s="119">
        <f t="shared" si="21"/>
        <v>4514.2</v>
      </c>
      <c r="E32" s="120">
        <f t="shared" si="21"/>
        <v>110</v>
      </c>
      <c r="F32" s="119">
        <f t="shared" si="21"/>
        <v>3582.4</v>
      </c>
      <c r="G32" s="121">
        <f t="shared" si="21"/>
        <v>17</v>
      </c>
      <c r="H32" s="122">
        <f t="shared" si="21"/>
        <v>502.65</v>
      </c>
      <c r="I32" s="123">
        <f t="shared" si="21"/>
        <v>266</v>
      </c>
      <c r="J32" s="124">
        <f t="shared" si="21"/>
        <v>8599.25</v>
      </c>
      <c r="K32" s="125">
        <f t="shared" si="21"/>
        <v>653</v>
      </c>
      <c r="L32" s="126">
        <f t="shared" si="21"/>
        <v>20310.25</v>
      </c>
      <c r="M32" s="127">
        <f t="shared" si="21"/>
        <v>689</v>
      </c>
      <c r="N32" s="126">
        <f t="shared" si="21"/>
        <v>21518.25</v>
      </c>
      <c r="O32" s="128">
        <f t="shared" si="21"/>
        <v>195</v>
      </c>
      <c r="P32" s="129">
        <f t="shared" si="21"/>
        <v>6109.25</v>
      </c>
      <c r="Q32" s="130">
        <f t="shared" si="21"/>
        <v>1537</v>
      </c>
      <c r="R32" s="131">
        <f t="shared" si="21"/>
        <v>47937.75</v>
      </c>
      <c r="S32" s="132">
        <f t="shared" si="21"/>
        <v>1803</v>
      </c>
      <c r="T32" s="133">
        <f t="shared" si="21"/>
        <v>56537</v>
      </c>
      <c r="U32" s="132">
        <f t="shared" si="21"/>
        <v>0</v>
      </c>
      <c r="V32" s="126">
        <f t="shared" si="21"/>
        <v>0</v>
      </c>
      <c r="W32" s="127">
        <f t="shared" si="21"/>
        <v>0</v>
      </c>
      <c r="X32" s="126">
        <f t="shared" si="21"/>
        <v>0</v>
      </c>
      <c r="Y32" s="126">
        <f t="shared" si="21"/>
        <v>0</v>
      </c>
      <c r="Z32" s="133">
        <f t="shared" si="21"/>
        <v>0</v>
      </c>
      <c r="AA32" s="132">
        <f t="shared" si="21"/>
        <v>0</v>
      </c>
      <c r="AB32" s="134">
        <f t="shared" si="21"/>
        <v>0</v>
      </c>
      <c r="AC32" s="125">
        <f t="shared" si="21"/>
        <v>519</v>
      </c>
      <c r="AD32" s="119">
        <f t="shared" si="21"/>
        <v>16409.25</v>
      </c>
      <c r="AE32" s="118">
        <f t="shared" si="21"/>
        <v>607</v>
      </c>
      <c r="AF32" s="126">
        <f t="shared" si="21"/>
        <v>19334.75</v>
      </c>
      <c r="AG32" s="127">
        <f t="shared" si="21"/>
        <v>126</v>
      </c>
      <c r="AH32" s="126">
        <f t="shared" si="21"/>
        <v>3814.9</v>
      </c>
      <c r="AI32" s="135">
        <f t="shared" si="21"/>
        <v>1252</v>
      </c>
      <c r="AJ32" s="131">
        <f t="shared" si="21"/>
        <v>39558.9</v>
      </c>
      <c r="AK32" s="16">
        <f t="shared" si="21"/>
        <v>1252</v>
      </c>
      <c r="AL32" s="134">
        <f t="shared" si="21"/>
        <v>39558.9</v>
      </c>
      <c r="AM32" s="56">
        <f t="shared" si="21"/>
        <v>2035</v>
      </c>
      <c r="AN32" s="63">
        <f t="shared" si="21"/>
        <v>64586.9</v>
      </c>
      <c r="AO32" s="64">
        <f t="shared" si="21"/>
        <v>408</v>
      </c>
      <c r="AP32" s="136">
        <f t="shared" si="21"/>
        <v>13085.8</v>
      </c>
      <c r="AQ32" s="56">
        <f t="shared" si="21"/>
        <v>2443</v>
      </c>
      <c r="AR32" s="136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7"/>
      <c r="Z33" s="138" t="s">
        <v>192</v>
      </c>
      <c r="AA33" s="138"/>
      <c r="AB33" s="138"/>
      <c r="AC33" s="138"/>
      <c r="AD33" s="138"/>
      <c r="AE33" s="138"/>
      <c r="AF33" s="138"/>
      <c r="AG33" s="138"/>
      <c r="AH33" s="138"/>
      <c r="AI33" s="138"/>
      <c r="AJ33" s="3"/>
      <c r="AK33" s="3"/>
      <c r="AL33" s="3"/>
      <c r="AM33" s="3"/>
      <c r="AN33" s="3"/>
      <c r="AO33" s="3"/>
      <c r="AP33" s="3"/>
      <c r="AQ33" s="3"/>
      <c r="AR33" s="137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9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71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40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41">
        <f t="shared" ref="R36:R47" si="25">L36+N36+P36</f>
        <v>0</v>
      </c>
      <c r="S36" s="46">
        <v>0</v>
      </c>
      <c r="T36" s="48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1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2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41">
        <f t="shared" si="25"/>
        <v>5378.75</v>
      </c>
      <c r="S37" s="46">
        <v>101</v>
      </c>
      <c r="T37" s="48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1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2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50">
        <v>4699.75</v>
      </c>
      <c r="E38" s="33">
        <v>211</v>
      </c>
      <c r="F38" s="50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50">
        <v>11579.65</v>
      </c>
      <c r="M38" s="33">
        <v>177</v>
      </c>
      <c r="N38" s="50">
        <v>5617.7</v>
      </c>
      <c r="O38" s="39">
        <v>0</v>
      </c>
      <c r="P38" s="40">
        <v>0</v>
      </c>
      <c r="Q38" s="41">
        <f t="shared" si="24"/>
        <v>543</v>
      </c>
      <c r="R38" s="141">
        <f t="shared" si="25"/>
        <v>17197.35</v>
      </c>
      <c r="S38" s="31">
        <v>92</v>
      </c>
      <c r="T38" s="50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1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42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41">
        <f t="shared" si="25"/>
        <v>16780.1</v>
      </c>
      <c r="S39" s="31">
        <v>37</v>
      </c>
      <c r="T39" s="52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1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42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41">
        <f t="shared" si="25"/>
        <v>22412.65</v>
      </c>
      <c r="S40" s="31">
        <v>97</v>
      </c>
      <c r="T40" s="52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1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42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54">
        <v>174</v>
      </c>
      <c r="H41" s="143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49">
        <v>1098.4</v>
      </c>
      <c r="Q41" s="41">
        <f t="shared" si="24"/>
        <v>521</v>
      </c>
      <c r="R41" s="141">
        <f t="shared" si="25"/>
        <v>16525.45</v>
      </c>
      <c r="S41" s="144">
        <v>5</v>
      </c>
      <c r="T41" s="48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1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42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41">
        <f t="shared" si="25"/>
        <v>21555.75</v>
      </c>
      <c r="S42" s="145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1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42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41">
        <f t="shared" si="25"/>
        <v>18558.1</v>
      </c>
      <c r="S43" s="146">
        <v>0</v>
      </c>
      <c r="T43" s="147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1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42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41">
        <f t="shared" si="25"/>
        <v>20974.1</v>
      </c>
      <c r="S44" s="145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1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42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41">
        <f t="shared" si="25"/>
        <v>17763.65</v>
      </c>
      <c r="S45" s="145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1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42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41">
        <f t="shared" si="25"/>
        <v>19341.45</v>
      </c>
      <c r="S46" s="145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1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42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41">
        <f t="shared" si="25"/>
        <v>22324.05</v>
      </c>
      <c r="S47" s="145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1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42">
        <f t="shared" si="29"/>
        <v>0</v>
      </c>
    </row>
    <row r="48" customFormat="1" ht="30" customHeight="1" spans="1:44">
      <c r="A48" s="56"/>
      <c r="B48" s="57" t="s">
        <v>25</v>
      </c>
      <c r="C48" s="56">
        <f t="shared" ref="C48:R48" si="30">SUM(C36:C47)</f>
        <v>1927</v>
      </c>
      <c r="D48" s="58">
        <f t="shared" si="30"/>
        <v>59690.45</v>
      </c>
      <c r="E48" s="59">
        <f t="shared" si="30"/>
        <v>1903</v>
      </c>
      <c r="F48" s="58">
        <f t="shared" si="30"/>
        <v>59198.9</v>
      </c>
      <c r="G48" s="59">
        <f t="shared" si="30"/>
        <v>1789</v>
      </c>
      <c r="H48" s="60">
        <f t="shared" si="30"/>
        <v>56014.45</v>
      </c>
      <c r="I48" s="56">
        <f t="shared" si="30"/>
        <v>5619</v>
      </c>
      <c r="J48" s="61">
        <f t="shared" si="30"/>
        <v>174903.8</v>
      </c>
      <c r="K48" s="62">
        <f t="shared" si="30"/>
        <v>3305</v>
      </c>
      <c r="L48" s="63">
        <f t="shared" si="30"/>
        <v>103494.1</v>
      </c>
      <c r="M48" s="64">
        <f t="shared" si="30"/>
        <v>2412</v>
      </c>
      <c r="N48" s="58">
        <f t="shared" si="30"/>
        <v>76101.45</v>
      </c>
      <c r="O48" s="59">
        <f t="shared" si="30"/>
        <v>611</v>
      </c>
      <c r="P48" s="60">
        <f t="shared" si="30"/>
        <v>19215.85</v>
      </c>
      <c r="Q48" s="56">
        <f t="shared" si="30"/>
        <v>6328</v>
      </c>
      <c r="R48" s="148">
        <f t="shared" si="30"/>
        <v>198811.4</v>
      </c>
      <c r="S48" s="149"/>
      <c r="T48" s="58"/>
      <c r="U48" s="59"/>
      <c r="V48" s="60"/>
      <c r="W48" s="56">
        <f>SUM(W36:W47)</f>
        <v>675</v>
      </c>
      <c r="X48" s="67">
        <f>SUM(X36:X47)</f>
        <v>21310.8</v>
      </c>
      <c r="Z48" s="56"/>
      <c r="AA48" s="64" t="s">
        <v>25</v>
      </c>
      <c r="AB48" s="59">
        <f t="shared" ref="AB48:AI48" si="31">SUM(AB36:AB47)</f>
        <v>3</v>
      </c>
      <c r="AC48" s="58">
        <f t="shared" si="31"/>
        <v>125.4</v>
      </c>
      <c r="AD48" s="58">
        <f t="shared" si="31"/>
        <v>22</v>
      </c>
      <c r="AE48" s="58">
        <f t="shared" si="31"/>
        <v>852.15</v>
      </c>
      <c r="AF48" s="59">
        <f t="shared" si="31"/>
        <v>230</v>
      </c>
      <c r="AG48" s="60">
        <f t="shared" si="31"/>
        <v>9337.6</v>
      </c>
      <c r="AH48" s="56">
        <f t="shared" si="31"/>
        <v>255</v>
      </c>
      <c r="AI48" s="148">
        <f t="shared" si="31"/>
        <v>10315.15</v>
      </c>
    </row>
    <row r="49" customFormat="1" ht="49" customHeight="1" spans="1:29">
      <c r="A49" s="138" t="s">
        <v>208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5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71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1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42">
        <f t="shared" ref="R52:R63" si="35">L52+N52+P52</f>
        <v>3183.8</v>
      </c>
    </row>
    <row r="53" customFormat="1" ht="30" customHeight="1" spans="1:29">
      <c r="A53" s="36">
        <v>2</v>
      </c>
      <c r="B53" s="191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52">
        <v>3775.75</v>
      </c>
      <c r="O53" s="35">
        <v>0</v>
      </c>
      <c r="P53" s="34">
        <v>0</v>
      </c>
      <c r="Q53" s="36">
        <f t="shared" si="34"/>
        <v>117</v>
      </c>
      <c r="R53" s="142">
        <f t="shared" si="35"/>
        <v>3775.75</v>
      </c>
    </row>
    <row r="54" customFormat="1" ht="30" customHeight="1" spans="1:29">
      <c r="A54" s="36">
        <v>3</v>
      </c>
      <c r="B54" s="191">
        <v>45717</v>
      </c>
      <c r="C54" s="31">
        <v>0</v>
      </c>
      <c r="D54" s="32">
        <v>0</v>
      </c>
      <c r="E54" s="33">
        <v>6</v>
      </c>
      <c r="F54" s="52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52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42">
        <f t="shared" si="35"/>
        <v>3723.55</v>
      </c>
    </row>
    <row r="55" customFormat="1" ht="30" customHeight="1" spans="1:29">
      <c r="A55" s="36">
        <v>4</v>
      </c>
      <c r="B55" s="191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52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42">
        <f t="shared" si="35"/>
        <v>3317.4</v>
      </c>
    </row>
    <row r="56" customFormat="1" ht="30" customHeight="1" spans="1:29">
      <c r="A56" s="36">
        <v>5</v>
      </c>
      <c r="B56" s="191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42">
        <f t="shared" si="35"/>
        <v>2282</v>
      </c>
    </row>
    <row r="57" customFormat="1" ht="30" customHeight="1" spans="1:29">
      <c r="A57" s="36">
        <v>6</v>
      </c>
      <c r="B57" s="191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42">
        <f t="shared" si="35"/>
        <v>2078.4</v>
      </c>
    </row>
    <row r="58" customFormat="1" ht="30" customHeight="1" spans="1:29">
      <c r="A58" s="36">
        <v>7</v>
      </c>
      <c r="B58" s="191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42">
        <f t="shared" si="35"/>
        <v>1829.75</v>
      </c>
    </row>
    <row r="59" customFormat="1" ht="30" customHeight="1" spans="1:29">
      <c r="A59" s="36">
        <v>8</v>
      </c>
      <c r="B59" s="191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42">
        <f t="shared" si="35"/>
        <v>992.65</v>
      </c>
    </row>
    <row r="60" customFormat="1" ht="30" customHeight="1" spans="1:29">
      <c r="A60" s="36">
        <v>9</v>
      </c>
      <c r="B60" s="191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42">
        <f t="shared" si="35"/>
        <v>1411.45</v>
      </c>
    </row>
    <row r="61" customFormat="1" ht="30" customHeight="1" spans="1:29">
      <c r="A61" s="36">
        <v>10</v>
      </c>
      <c r="B61" s="191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42">
        <f t="shared" si="35"/>
        <v>735.35</v>
      </c>
    </row>
    <row r="62" customFormat="1" ht="30" customHeight="1" spans="1:29">
      <c r="A62" s="36">
        <v>11</v>
      </c>
      <c r="B62" s="191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42">
        <f t="shared" si="35"/>
        <v>0</v>
      </c>
    </row>
    <row r="63" customFormat="1" ht="30" customHeight="1" spans="1:29">
      <c r="A63" s="36">
        <v>12</v>
      </c>
      <c r="B63" s="191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42">
        <f t="shared" si="35"/>
        <v>0</v>
      </c>
    </row>
    <row r="64" customFormat="1" ht="30" customHeight="1" spans="1:29">
      <c r="A64" s="56"/>
      <c r="B64" s="64" t="s">
        <v>25</v>
      </c>
      <c r="C64" s="56">
        <f t="shared" ref="C64:R64" si="36">SUM(C52:C63)</f>
        <v>0</v>
      </c>
      <c r="D64" s="58">
        <f t="shared" si="36"/>
        <v>0</v>
      </c>
      <c r="E64" s="59">
        <f t="shared" si="36"/>
        <v>6</v>
      </c>
      <c r="F64" s="58">
        <f t="shared" si="36"/>
        <v>194.6</v>
      </c>
      <c r="G64" s="59">
        <f t="shared" si="36"/>
        <v>0</v>
      </c>
      <c r="H64" s="60">
        <f t="shared" si="36"/>
        <v>0</v>
      </c>
      <c r="I64" s="56">
        <f t="shared" si="36"/>
        <v>6</v>
      </c>
      <c r="J64" s="61">
        <f t="shared" si="36"/>
        <v>194.6</v>
      </c>
      <c r="K64" s="59">
        <f t="shared" si="36"/>
        <v>27</v>
      </c>
      <c r="L64" s="58">
        <f t="shared" si="36"/>
        <v>869.35</v>
      </c>
      <c r="M64" s="58">
        <f t="shared" si="36"/>
        <v>558</v>
      </c>
      <c r="N64" s="58">
        <f t="shared" si="36"/>
        <v>17962.1</v>
      </c>
      <c r="O64" s="59">
        <f t="shared" si="36"/>
        <v>140</v>
      </c>
      <c r="P64" s="60">
        <f t="shared" si="36"/>
        <v>4498.65</v>
      </c>
      <c r="Q64" s="56">
        <f t="shared" si="36"/>
        <v>725</v>
      </c>
      <c r="R64" s="148">
        <f t="shared" si="36"/>
        <v>23330.1</v>
      </c>
    </row>
    <row r="65" customFormat="1" ht="44" customHeight="1" spans="1:24">
      <c r="A65" s="138" t="s">
        <v>214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5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5"/>
      <c r="S66" s="4" t="s">
        <v>223</v>
      </c>
      <c r="T66" s="6"/>
      <c r="U66" s="6" t="s">
        <v>224</v>
      </c>
      <c r="V66" s="139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40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1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42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48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1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42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48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1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42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48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1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42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48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1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42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48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1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42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48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1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42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50">
        <v>0</v>
      </c>
      <c r="T74" s="147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1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42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5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1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42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5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1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42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5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1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42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50">
        <v>0</v>
      </c>
      <c r="T78" s="147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1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42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5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6"/>
      <c r="B80" s="64" t="s">
        <v>25</v>
      </c>
      <c r="C80" s="59">
        <f t="shared" ref="C80:X80" si="43">SUM(C68:C79)</f>
        <v>16</v>
      </c>
      <c r="D80" s="58">
        <f t="shared" si="43"/>
        <v>555</v>
      </c>
      <c r="E80" s="58">
        <f t="shared" si="43"/>
        <v>32</v>
      </c>
      <c r="F80" s="58">
        <f t="shared" si="43"/>
        <v>1054.95</v>
      </c>
      <c r="G80" s="59">
        <f t="shared" si="43"/>
        <v>49</v>
      </c>
      <c r="H80" s="60">
        <f t="shared" si="43"/>
        <v>1726.8</v>
      </c>
      <c r="I80" s="56">
        <f t="shared" si="43"/>
        <v>97</v>
      </c>
      <c r="J80" s="148">
        <f t="shared" si="43"/>
        <v>3336.75</v>
      </c>
      <c r="K80" s="56">
        <f t="shared" si="43"/>
        <v>9</v>
      </c>
      <c r="L80" s="58">
        <f t="shared" si="43"/>
        <v>341.85</v>
      </c>
      <c r="M80" s="59">
        <f t="shared" si="43"/>
        <v>118</v>
      </c>
      <c r="N80" s="58">
        <f t="shared" si="43"/>
        <v>4417.4</v>
      </c>
      <c r="O80" s="59">
        <f t="shared" si="43"/>
        <v>162</v>
      </c>
      <c r="P80" s="60">
        <f t="shared" si="43"/>
        <v>5623.6</v>
      </c>
      <c r="Q80" s="56">
        <f t="shared" si="43"/>
        <v>289</v>
      </c>
      <c r="R80" s="61">
        <f t="shared" si="43"/>
        <v>10382.85</v>
      </c>
      <c r="S80" s="151">
        <f t="shared" si="43"/>
        <v>30</v>
      </c>
      <c r="T80" s="58">
        <f t="shared" si="43"/>
        <v>951.25</v>
      </c>
      <c r="U80" s="59">
        <f t="shared" si="43"/>
        <v>32</v>
      </c>
      <c r="V80" s="60">
        <f t="shared" si="43"/>
        <v>1006.1</v>
      </c>
      <c r="W80" s="56">
        <f t="shared" si="43"/>
        <v>62</v>
      </c>
      <c r="X80" s="67">
        <f t="shared" si="43"/>
        <v>1957.35</v>
      </c>
    </row>
    <row r="81" ht="44" customHeight="1" spans="1:24">
      <c r="A81" s="138" t="s">
        <v>226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5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5"/>
      <c r="S82" s="4" t="s">
        <v>235</v>
      </c>
      <c r="T82" s="6"/>
      <c r="U82" s="6" t="s">
        <v>236</v>
      </c>
      <c r="V82" s="139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40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1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42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48">
        <v>0</v>
      </c>
      <c r="U84" s="46">
        <v>0</v>
      </c>
      <c r="V84" s="48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1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42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48">
        <v>0</v>
      </c>
      <c r="U85" s="46">
        <v>0</v>
      </c>
      <c r="V85" s="48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1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42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48">
        <v>0</v>
      </c>
      <c r="U86" s="46">
        <v>0</v>
      </c>
      <c r="V86" s="48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1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42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48">
        <v>0</v>
      </c>
      <c r="U87" s="46">
        <v>0</v>
      </c>
      <c r="V87" s="48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1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42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48">
        <v>0</v>
      </c>
      <c r="U88" s="46">
        <v>0</v>
      </c>
      <c r="V88" s="48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1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42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48">
        <v>0</v>
      </c>
      <c r="U89" s="46">
        <v>0</v>
      </c>
      <c r="V89" s="48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1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42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48">
        <v>0</v>
      </c>
      <c r="U90" s="46">
        <v>0</v>
      </c>
      <c r="V90" s="48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1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42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48">
        <v>0</v>
      </c>
      <c r="U91" s="46">
        <v>0</v>
      </c>
      <c r="V91" s="48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1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42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5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1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42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50">
        <v>0</v>
      </c>
      <c r="T93" s="147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1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42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50">
        <v>0</v>
      </c>
      <c r="T94" s="147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1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42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50">
        <v>0</v>
      </c>
      <c r="T95" s="147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6"/>
      <c r="B96" s="64" t="s">
        <v>25</v>
      </c>
      <c r="C96" s="59">
        <f t="shared" ref="C96:X96" si="50">SUM(C84:C95)</f>
        <v>6</v>
      </c>
      <c r="D96" s="58">
        <f t="shared" si="50"/>
        <v>164.25</v>
      </c>
      <c r="E96" s="58">
        <f t="shared" si="50"/>
        <v>6</v>
      </c>
      <c r="F96" s="58">
        <f t="shared" si="50"/>
        <v>160.8</v>
      </c>
      <c r="G96" s="59">
        <f t="shared" si="50"/>
        <v>0</v>
      </c>
      <c r="H96" s="60">
        <f t="shared" si="50"/>
        <v>0</v>
      </c>
      <c r="I96" s="56">
        <f t="shared" si="50"/>
        <v>12</v>
      </c>
      <c r="J96" s="148">
        <f t="shared" si="50"/>
        <v>325.05</v>
      </c>
      <c r="K96" s="56">
        <f t="shared" si="50"/>
        <v>20</v>
      </c>
      <c r="L96" s="58">
        <f t="shared" si="50"/>
        <v>637.6</v>
      </c>
      <c r="M96" s="59">
        <f t="shared" si="50"/>
        <v>300</v>
      </c>
      <c r="N96" s="58">
        <f t="shared" si="50"/>
        <v>9576.2</v>
      </c>
      <c r="O96" s="59">
        <f t="shared" si="50"/>
        <v>309</v>
      </c>
      <c r="P96" s="60">
        <f t="shared" si="50"/>
        <v>9843.6</v>
      </c>
      <c r="Q96" s="56">
        <f t="shared" si="50"/>
        <v>629</v>
      </c>
      <c r="R96" s="61">
        <f t="shared" si="50"/>
        <v>20057.4</v>
      </c>
      <c r="S96" s="151">
        <f t="shared" si="50"/>
        <v>13</v>
      </c>
      <c r="T96" s="58">
        <f t="shared" si="50"/>
        <v>400.8</v>
      </c>
      <c r="U96" s="59">
        <f t="shared" si="50"/>
        <v>1</v>
      </c>
      <c r="V96" s="60">
        <f t="shared" si="50"/>
        <v>31.25</v>
      </c>
      <c r="W96" s="56">
        <f t="shared" si="50"/>
        <v>14</v>
      </c>
      <c r="X96" s="67">
        <f t="shared" si="50"/>
        <v>432.05</v>
      </c>
    </row>
    <row r="97" ht="46" customHeight="1" spans="1:18">
      <c r="A97" s="138" t="s">
        <v>238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5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1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2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1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2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1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42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1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42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1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42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1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42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1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42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1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42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1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42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1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42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1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42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1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42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6"/>
      <c r="B112" s="64" t="s">
        <v>25</v>
      </c>
      <c r="C112" s="59">
        <f t="shared" ref="C112:R112" si="55">SUM(C100:C111)</f>
        <v>11</v>
      </c>
      <c r="D112" s="58">
        <f t="shared" si="55"/>
        <v>305.25</v>
      </c>
      <c r="E112" s="58">
        <f t="shared" si="55"/>
        <v>9</v>
      </c>
      <c r="F112" s="58">
        <f t="shared" si="55"/>
        <v>232.15</v>
      </c>
      <c r="G112" s="59">
        <f t="shared" si="55"/>
        <v>0</v>
      </c>
      <c r="H112" s="60">
        <f t="shared" si="55"/>
        <v>0</v>
      </c>
      <c r="I112" s="56">
        <f t="shared" si="55"/>
        <v>20</v>
      </c>
      <c r="J112" s="148">
        <f t="shared" si="55"/>
        <v>537.4</v>
      </c>
      <c r="K112" s="56">
        <f t="shared" si="55"/>
        <v>3</v>
      </c>
      <c r="L112" s="58">
        <f t="shared" si="55"/>
        <v>90.6</v>
      </c>
      <c r="M112" s="59">
        <f t="shared" si="55"/>
        <v>35</v>
      </c>
      <c r="N112" s="58">
        <f t="shared" si="55"/>
        <v>1081.2</v>
      </c>
      <c r="O112" s="59">
        <f t="shared" si="55"/>
        <v>51</v>
      </c>
      <c r="P112" s="60">
        <f t="shared" si="55"/>
        <v>1588.95</v>
      </c>
      <c r="Q112" s="56">
        <f t="shared" si="55"/>
        <v>89</v>
      </c>
      <c r="R112" s="61">
        <f t="shared" si="55"/>
        <v>2760.75</v>
      </c>
    </row>
    <row r="113" ht="42" customHeight="1" spans="1:24">
      <c r="A113" s="138" t="s">
        <v>247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5"/>
      <c r="S114" s="4" t="s">
        <v>256</v>
      </c>
      <c r="T114" s="6"/>
      <c r="U114" s="6" t="s">
        <v>257</v>
      </c>
      <c r="V114" s="139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40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1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42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48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1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42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48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1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42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48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1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42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48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1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42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48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1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42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48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1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42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50">
        <v>0</v>
      </c>
      <c r="T122" s="147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1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42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50">
        <v>0</v>
      </c>
      <c r="T123" s="147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1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42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50">
        <v>0</v>
      </c>
      <c r="T124" s="147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1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42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50">
        <v>0</v>
      </c>
      <c r="T125" s="147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1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42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50">
        <v>0</v>
      </c>
      <c r="T126" s="147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1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42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50">
        <v>0</v>
      </c>
      <c r="T127" s="147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6"/>
      <c r="B128" s="64" t="s">
        <v>25</v>
      </c>
      <c r="C128" s="59">
        <f t="shared" ref="C128:X128" si="62">SUM(C116:C127)</f>
        <v>0</v>
      </c>
      <c r="D128" s="58">
        <f t="shared" si="62"/>
        <v>0</v>
      </c>
      <c r="E128" s="58">
        <f t="shared" si="62"/>
        <v>0</v>
      </c>
      <c r="F128" s="58">
        <f t="shared" si="62"/>
        <v>0</v>
      </c>
      <c r="G128" s="59">
        <f t="shared" si="62"/>
        <v>0</v>
      </c>
      <c r="H128" s="60">
        <f t="shared" si="62"/>
        <v>0</v>
      </c>
      <c r="I128" s="56">
        <f t="shared" si="62"/>
        <v>0</v>
      </c>
      <c r="J128" s="148">
        <f t="shared" si="62"/>
        <v>0</v>
      </c>
      <c r="K128" s="56">
        <f t="shared" si="62"/>
        <v>15</v>
      </c>
      <c r="L128" s="58">
        <f t="shared" si="62"/>
        <v>451.6</v>
      </c>
      <c r="M128" s="59">
        <f t="shared" si="62"/>
        <v>108</v>
      </c>
      <c r="N128" s="58">
        <f t="shared" si="62"/>
        <v>3110.75</v>
      </c>
      <c r="O128" s="59">
        <f t="shared" si="62"/>
        <v>174</v>
      </c>
      <c r="P128" s="60">
        <f t="shared" si="62"/>
        <v>5045.15</v>
      </c>
      <c r="Q128" s="56">
        <f t="shared" si="62"/>
        <v>297</v>
      </c>
      <c r="R128" s="61">
        <f t="shared" si="62"/>
        <v>8607.5</v>
      </c>
      <c r="S128" s="151">
        <f t="shared" si="62"/>
        <v>0</v>
      </c>
      <c r="T128" s="58">
        <f t="shared" si="62"/>
        <v>0</v>
      </c>
      <c r="U128" s="59">
        <f t="shared" si="62"/>
        <v>0</v>
      </c>
      <c r="V128" s="60">
        <f t="shared" si="62"/>
        <v>0</v>
      </c>
      <c r="W128" s="56">
        <f t="shared" si="62"/>
        <v>0</v>
      </c>
      <c r="X128" s="67">
        <f t="shared" si="62"/>
        <v>0</v>
      </c>
    </row>
    <row r="129" ht="49" customHeight="1" spans="1:18">
      <c r="A129" s="166" t="s">
        <v>259</v>
      </c>
      <c r="B129" s="166"/>
      <c r="C129" s="166"/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66"/>
      <c r="Q129" s="166"/>
      <c r="R129" s="166"/>
    </row>
    <row r="130" ht="30" customHeight="1" spans="1:18">
      <c r="A130" s="4" t="s">
        <v>1</v>
      </c>
      <c r="B130" s="5" t="s">
        <v>2</v>
      </c>
      <c r="C130" s="171" t="s">
        <v>260</v>
      </c>
      <c r="D130" s="70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2" t="s">
        <v>267</v>
      </c>
      <c r="R130" s="153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4" t="s">
        <v>22</v>
      </c>
      <c r="R131" s="155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6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53">
        <v>5</v>
      </c>
      <c r="D133" s="52">
        <v>151.65</v>
      </c>
      <c r="E133" s="54">
        <v>5</v>
      </c>
      <c r="F133" s="143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6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54">
        <v>10</v>
      </c>
      <c r="F134" s="143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52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6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52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6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6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2">
        <v>0</v>
      </c>
      <c r="E137" s="192">
        <v>0</v>
      </c>
      <c r="F137" s="32">
        <v>0</v>
      </c>
      <c r="G137" s="54">
        <v>14</v>
      </c>
      <c r="H137" s="143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6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2">
        <v>0</v>
      </c>
      <c r="E138" s="19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6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2">
        <v>0</v>
      </c>
      <c r="E139" s="19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6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2">
        <v>0</v>
      </c>
      <c r="E140" s="19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6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2">
        <v>0</v>
      </c>
      <c r="E141" s="19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6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2">
        <v>0</v>
      </c>
      <c r="E142" s="192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6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2">
        <v>0</v>
      </c>
      <c r="E143" s="192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6">
        <f t="shared" si="66"/>
        <v>0</v>
      </c>
    </row>
    <row r="144" ht="30" customHeight="1" spans="1:18">
      <c r="A144" s="56"/>
      <c r="B144" s="57" t="s">
        <v>25</v>
      </c>
      <c r="C144" s="56">
        <f>SUM(C132:C143)</f>
        <v>5</v>
      </c>
      <c r="D144" s="172"/>
      <c r="E144" s="172"/>
      <c r="F144" s="58">
        <f t="shared" ref="F144:N144" si="67">SUM(F132:F143)</f>
        <v>435.7</v>
      </c>
      <c r="G144" s="59">
        <f t="shared" si="67"/>
        <v>64</v>
      </c>
      <c r="H144" s="60">
        <f t="shared" si="67"/>
        <v>1787.05</v>
      </c>
      <c r="I144" s="56">
        <f t="shared" si="67"/>
        <v>84</v>
      </c>
      <c r="J144" s="61">
        <f t="shared" si="67"/>
        <v>2374.4</v>
      </c>
      <c r="K144" s="62">
        <f t="shared" si="67"/>
        <v>37</v>
      </c>
      <c r="L144" s="63">
        <f t="shared" si="67"/>
        <v>1177.7</v>
      </c>
      <c r="M144" s="64">
        <f t="shared" si="67"/>
        <v>266</v>
      </c>
      <c r="N144" s="58">
        <f t="shared" si="67"/>
        <v>8389.25</v>
      </c>
      <c r="O144" s="59"/>
      <c r="P144" s="60"/>
      <c r="Q144" s="157">
        <f>SUM(Q132:Q143)</f>
        <v>471</v>
      </c>
      <c r="R144" s="158">
        <f>SUM(R132:R143)</f>
        <v>15098</v>
      </c>
    </row>
    <row r="145" ht="45" customHeight="1" spans="1:24">
      <c r="A145" s="166" t="s">
        <v>268</v>
      </c>
      <c r="B145" s="166"/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2" t="s">
        <v>276</v>
      </c>
      <c r="R146" s="153"/>
      <c r="S146" s="70" t="s">
        <v>277</v>
      </c>
      <c r="T146" s="6"/>
      <c r="U146" s="6" t="s">
        <v>278</v>
      </c>
      <c r="V146" s="139"/>
      <c r="W146" s="10" t="s">
        <v>279</v>
      </c>
      <c r="X146" s="75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4" t="s">
        <v>22</v>
      </c>
      <c r="R147" s="155" t="s">
        <v>23</v>
      </c>
      <c r="S147" s="77" t="s">
        <v>9</v>
      </c>
      <c r="T147" s="19" t="s">
        <v>10</v>
      </c>
      <c r="U147" s="19" t="s">
        <v>9</v>
      </c>
      <c r="V147" s="140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6">
        <f t="shared" ref="R148:R159" si="71">L148+N148+P148</f>
        <v>0</v>
      </c>
      <c r="S148" s="150">
        <v>0</v>
      </c>
      <c r="T148" s="147">
        <v>0</v>
      </c>
      <c r="U148" s="39">
        <v>0</v>
      </c>
      <c r="V148" s="40">
        <v>0</v>
      </c>
      <c r="W148" s="46">
        <f>S148+U148</f>
        <v>0</v>
      </c>
      <c r="X148" s="99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6">
        <f t="shared" si="71"/>
        <v>2218.8</v>
      </c>
      <c r="S149" s="150">
        <v>0</v>
      </c>
      <c r="T149" s="147">
        <v>0</v>
      </c>
      <c r="U149" s="39">
        <v>0</v>
      </c>
      <c r="V149" s="40">
        <v>0</v>
      </c>
      <c r="W149" s="46">
        <f t="shared" ref="W148:W159" si="73">S149+U149</f>
        <v>0</v>
      </c>
      <c r="X149" s="99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52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6">
        <f t="shared" si="71"/>
        <v>3768.5</v>
      </c>
      <c r="S150" s="150">
        <v>0</v>
      </c>
      <c r="T150" s="147">
        <v>0</v>
      </c>
      <c r="U150" s="39">
        <v>0</v>
      </c>
      <c r="V150" s="40">
        <v>0</v>
      </c>
      <c r="W150" s="46">
        <f t="shared" si="73"/>
        <v>0</v>
      </c>
      <c r="X150" s="99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6">
        <f t="shared" si="71"/>
        <v>3741.95</v>
      </c>
      <c r="S151" s="150">
        <v>0</v>
      </c>
      <c r="T151" s="147">
        <v>0</v>
      </c>
      <c r="U151" s="39">
        <v>0</v>
      </c>
      <c r="V151" s="40">
        <v>0</v>
      </c>
      <c r="W151" s="46">
        <f t="shared" si="73"/>
        <v>0</v>
      </c>
      <c r="X151" s="99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6">
        <f t="shared" si="71"/>
        <v>4183.05</v>
      </c>
      <c r="S152" s="150">
        <v>0</v>
      </c>
      <c r="T152" s="147">
        <v>0</v>
      </c>
      <c r="U152" s="39">
        <v>0</v>
      </c>
      <c r="V152" s="40">
        <v>0</v>
      </c>
      <c r="W152" s="46">
        <f t="shared" si="73"/>
        <v>0</v>
      </c>
      <c r="X152" s="99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6">
        <f t="shared" si="71"/>
        <v>2033.45</v>
      </c>
      <c r="S153" s="150">
        <v>0</v>
      </c>
      <c r="T153" s="147">
        <v>0</v>
      </c>
      <c r="U153" s="43">
        <v>0</v>
      </c>
      <c r="V153" s="49">
        <v>0</v>
      </c>
      <c r="W153" s="46">
        <f t="shared" si="73"/>
        <v>0</v>
      </c>
      <c r="X153" s="99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6">
        <f t="shared" si="71"/>
        <v>1632.75</v>
      </c>
      <c r="S154" s="150">
        <v>0</v>
      </c>
      <c r="T154" s="147">
        <v>0</v>
      </c>
      <c r="U154" s="39">
        <v>0</v>
      </c>
      <c r="V154" s="40">
        <v>0</v>
      </c>
      <c r="W154" s="46">
        <f t="shared" si="73"/>
        <v>0</v>
      </c>
      <c r="X154" s="99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6">
        <f t="shared" si="71"/>
        <v>866.95</v>
      </c>
      <c r="S155" s="145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9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6">
        <f t="shared" si="71"/>
        <v>898.7</v>
      </c>
      <c r="S156" s="150">
        <v>0</v>
      </c>
      <c r="T156" s="147">
        <v>0</v>
      </c>
      <c r="U156" s="39">
        <v>0</v>
      </c>
      <c r="V156" s="40">
        <v>0</v>
      </c>
      <c r="W156" s="46">
        <f t="shared" si="73"/>
        <v>0</v>
      </c>
      <c r="X156" s="99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6">
        <f t="shared" si="71"/>
        <v>1204.85</v>
      </c>
      <c r="S157" s="150">
        <v>0</v>
      </c>
      <c r="T157" s="147">
        <v>0</v>
      </c>
      <c r="U157" s="39">
        <v>0</v>
      </c>
      <c r="V157" s="40">
        <v>0</v>
      </c>
      <c r="W157" s="46">
        <f t="shared" si="73"/>
        <v>0</v>
      </c>
      <c r="X157" s="99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6">
        <f t="shared" si="71"/>
        <v>0</v>
      </c>
      <c r="S158" s="150">
        <v>0</v>
      </c>
      <c r="T158" s="147">
        <v>0</v>
      </c>
      <c r="U158" s="39">
        <v>0</v>
      </c>
      <c r="V158" s="40">
        <v>0</v>
      </c>
      <c r="W158" s="46">
        <f t="shared" si="73"/>
        <v>0</v>
      </c>
      <c r="X158" s="99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6">
        <f t="shared" si="71"/>
        <v>0</v>
      </c>
      <c r="S159" s="150">
        <v>0</v>
      </c>
      <c r="T159" s="147">
        <v>0</v>
      </c>
      <c r="U159" s="39">
        <v>0</v>
      </c>
      <c r="V159" s="40">
        <v>0</v>
      </c>
      <c r="W159" s="46">
        <f t="shared" si="73"/>
        <v>0</v>
      </c>
      <c r="X159" s="99">
        <f t="shared" si="72"/>
        <v>0</v>
      </c>
    </row>
    <row r="160" ht="30" customHeight="1" spans="1:24">
      <c r="A160" s="56"/>
      <c r="B160" s="57" t="s">
        <v>25</v>
      </c>
      <c r="C160" s="56">
        <f t="shared" ref="A160:X160" si="74">SUM(C148:C159)</f>
        <v>0</v>
      </c>
      <c r="D160" s="58">
        <f t="shared" si="74"/>
        <v>0</v>
      </c>
      <c r="E160" s="59">
        <f t="shared" si="74"/>
        <v>7</v>
      </c>
      <c r="F160" s="58">
        <f t="shared" si="74"/>
        <v>218.3</v>
      </c>
      <c r="G160" s="59">
        <f t="shared" si="74"/>
        <v>0</v>
      </c>
      <c r="H160" s="60">
        <f t="shared" si="74"/>
        <v>0</v>
      </c>
      <c r="I160" s="56">
        <f t="shared" si="74"/>
        <v>7</v>
      </c>
      <c r="J160" s="61">
        <f t="shared" si="74"/>
        <v>218.3</v>
      </c>
      <c r="K160" s="62">
        <f t="shared" si="74"/>
        <v>40</v>
      </c>
      <c r="L160" s="63">
        <f t="shared" si="74"/>
        <v>1268.05</v>
      </c>
      <c r="M160" s="64">
        <f t="shared" si="74"/>
        <v>476</v>
      </c>
      <c r="N160" s="58">
        <f t="shared" si="74"/>
        <v>15045.8</v>
      </c>
      <c r="O160" s="59">
        <f t="shared" si="74"/>
        <v>134</v>
      </c>
      <c r="P160" s="60">
        <f t="shared" si="74"/>
        <v>4235.15</v>
      </c>
      <c r="Q160" s="157">
        <f t="shared" si="74"/>
        <v>650</v>
      </c>
      <c r="R160" s="158">
        <f t="shared" si="74"/>
        <v>20549</v>
      </c>
      <c r="S160" s="151">
        <f t="shared" si="74"/>
        <v>1</v>
      </c>
      <c r="T160" s="58">
        <f t="shared" si="74"/>
        <v>31.3</v>
      </c>
      <c r="U160" s="59">
        <f t="shared" si="74"/>
        <v>12</v>
      </c>
      <c r="V160" s="60">
        <f t="shared" si="74"/>
        <v>369.95</v>
      </c>
      <c r="W160" s="56">
        <f t="shared" si="74"/>
        <v>13</v>
      </c>
      <c r="X160" s="136">
        <f t="shared" si="74"/>
        <v>401.25</v>
      </c>
    </row>
    <row r="161" ht="47" customHeight="1" spans="1:24">
      <c r="A161" s="138" t="s">
        <v>280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70" t="s">
        <v>289</v>
      </c>
      <c r="T162" s="6"/>
      <c r="U162" s="6" t="s">
        <v>290</v>
      </c>
      <c r="V162" s="139"/>
      <c r="W162" s="10" t="s">
        <v>291</v>
      </c>
      <c r="X162" s="75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7" t="s">
        <v>9</v>
      </c>
      <c r="T163" s="19" t="s">
        <v>10</v>
      </c>
      <c r="U163" s="19" t="s">
        <v>9</v>
      </c>
      <c r="V163" s="140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41">
        <f t="shared" ref="R164:R175" si="78">L164+N164+P164</f>
        <v>0</v>
      </c>
      <c r="S164" s="150">
        <v>0</v>
      </c>
      <c r="T164" s="147">
        <v>0</v>
      </c>
      <c r="U164" s="39">
        <v>0</v>
      </c>
      <c r="V164" s="40">
        <v>0</v>
      </c>
      <c r="W164" s="46">
        <f t="shared" ref="W164:W175" si="79">S164+U164</f>
        <v>0</v>
      </c>
      <c r="X164" s="99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41">
        <f t="shared" si="78"/>
        <v>0</v>
      </c>
      <c r="S165" s="150">
        <v>0</v>
      </c>
      <c r="T165" s="147">
        <v>0</v>
      </c>
      <c r="U165" s="39">
        <v>0</v>
      </c>
      <c r="V165" s="40">
        <v>0</v>
      </c>
      <c r="W165" s="46">
        <f t="shared" si="79"/>
        <v>0</v>
      </c>
      <c r="X165" s="99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41">
        <f t="shared" si="78"/>
        <v>0</v>
      </c>
      <c r="S166" s="150">
        <v>0</v>
      </c>
      <c r="T166" s="147">
        <v>0</v>
      </c>
      <c r="U166" s="39">
        <v>0</v>
      </c>
      <c r="V166" s="40">
        <v>0</v>
      </c>
      <c r="W166" s="46">
        <f t="shared" si="79"/>
        <v>0</v>
      </c>
      <c r="X166" s="99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41">
        <f t="shared" si="78"/>
        <v>0</v>
      </c>
      <c r="S167" s="150">
        <v>0</v>
      </c>
      <c r="T167" s="147">
        <v>0</v>
      </c>
      <c r="U167" s="39">
        <v>0</v>
      </c>
      <c r="V167" s="40">
        <v>0</v>
      </c>
      <c r="W167" s="46">
        <f t="shared" si="79"/>
        <v>0</v>
      </c>
      <c r="X167" s="99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41">
        <f t="shared" si="78"/>
        <v>0</v>
      </c>
      <c r="S168" s="150">
        <v>0</v>
      </c>
      <c r="T168" s="147">
        <v>0</v>
      </c>
      <c r="U168" s="39">
        <v>0</v>
      </c>
      <c r="V168" s="40">
        <v>0</v>
      </c>
      <c r="W168" s="46">
        <f t="shared" si="79"/>
        <v>0</v>
      </c>
      <c r="X168" s="99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41">
        <f t="shared" si="78"/>
        <v>0</v>
      </c>
      <c r="S169" s="150">
        <v>0</v>
      </c>
      <c r="T169" s="147">
        <v>0</v>
      </c>
      <c r="U169" s="43">
        <v>5</v>
      </c>
      <c r="V169" s="45">
        <v>153.55</v>
      </c>
      <c r="W169" s="46">
        <f t="shared" si="79"/>
        <v>5</v>
      </c>
      <c r="X169" s="99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41">
        <f t="shared" si="78"/>
        <v>0</v>
      </c>
      <c r="S170" s="150">
        <v>0</v>
      </c>
      <c r="T170" s="147">
        <v>0</v>
      </c>
      <c r="U170" s="39">
        <v>0</v>
      </c>
      <c r="V170" s="40">
        <v>0</v>
      </c>
      <c r="W170" s="46">
        <f t="shared" si="79"/>
        <v>0</v>
      </c>
      <c r="X170" s="99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41">
        <f t="shared" si="78"/>
        <v>673.2</v>
      </c>
      <c r="S171" s="150">
        <v>0</v>
      </c>
      <c r="T171" s="147">
        <v>0</v>
      </c>
      <c r="U171" s="39">
        <v>0</v>
      </c>
      <c r="V171" s="40">
        <v>0</v>
      </c>
      <c r="W171" s="46">
        <f t="shared" si="79"/>
        <v>0</v>
      </c>
      <c r="X171" s="99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41">
        <f t="shared" si="78"/>
        <v>1167.45</v>
      </c>
      <c r="S172" s="150">
        <v>0</v>
      </c>
      <c r="T172" s="147">
        <v>0</v>
      </c>
      <c r="U172" s="39">
        <v>0</v>
      </c>
      <c r="V172" s="40">
        <v>0</v>
      </c>
      <c r="W172" s="46">
        <f t="shared" si="79"/>
        <v>0</v>
      </c>
      <c r="X172" s="99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41">
        <f t="shared" si="78"/>
        <v>1632.9</v>
      </c>
      <c r="S173" s="150">
        <v>0</v>
      </c>
      <c r="T173" s="147">
        <v>0</v>
      </c>
      <c r="U173" s="39">
        <v>0</v>
      </c>
      <c r="V173" s="40">
        <v>0</v>
      </c>
      <c r="W173" s="46">
        <f t="shared" si="79"/>
        <v>0</v>
      </c>
      <c r="X173" s="99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41">
        <f t="shared" si="78"/>
        <v>0</v>
      </c>
      <c r="S174" s="150">
        <v>0</v>
      </c>
      <c r="T174" s="147">
        <v>0</v>
      </c>
      <c r="U174" s="39">
        <v>0</v>
      </c>
      <c r="V174" s="40">
        <v>0</v>
      </c>
      <c r="W174" s="46">
        <f t="shared" si="79"/>
        <v>0</v>
      </c>
      <c r="X174" s="99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41">
        <f t="shared" si="78"/>
        <v>0</v>
      </c>
      <c r="S175" s="145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9">
        <f t="shared" si="80"/>
        <v>94.85</v>
      </c>
    </row>
    <row r="176" ht="30" customHeight="1" spans="1:24">
      <c r="A176" s="56"/>
      <c r="B176" s="57" t="s">
        <v>25</v>
      </c>
      <c r="C176" s="56">
        <f t="shared" ref="C176:X176" si="81">SUM(C164:C175)</f>
        <v>0</v>
      </c>
      <c r="D176" s="58">
        <f t="shared" si="81"/>
        <v>0</v>
      </c>
      <c r="E176" s="59">
        <f t="shared" si="81"/>
        <v>0</v>
      </c>
      <c r="F176" s="58">
        <f t="shared" si="81"/>
        <v>0</v>
      </c>
      <c r="G176" s="59">
        <f t="shared" si="81"/>
        <v>0</v>
      </c>
      <c r="H176" s="60">
        <f t="shared" si="81"/>
        <v>0</v>
      </c>
      <c r="I176" s="56">
        <f t="shared" si="81"/>
        <v>0</v>
      </c>
      <c r="J176" s="61">
        <f t="shared" si="81"/>
        <v>0</v>
      </c>
      <c r="K176" s="62">
        <f t="shared" si="81"/>
        <v>10</v>
      </c>
      <c r="L176" s="63">
        <f t="shared" si="81"/>
        <v>315.35</v>
      </c>
      <c r="M176" s="64">
        <f t="shared" si="81"/>
        <v>47</v>
      </c>
      <c r="N176" s="58">
        <f t="shared" si="81"/>
        <v>1484.2</v>
      </c>
      <c r="O176" s="59">
        <f t="shared" si="81"/>
        <v>53</v>
      </c>
      <c r="P176" s="60">
        <f t="shared" si="81"/>
        <v>1674</v>
      </c>
      <c r="Q176" s="56">
        <f t="shared" si="81"/>
        <v>110</v>
      </c>
      <c r="R176" s="148">
        <f t="shared" si="81"/>
        <v>3473.55</v>
      </c>
      <c r="S176" s="151">
        <f t="shared" si="81"/>
        <v>3</v>
      </c>
      <c r="T176" s="58">
        <f t="shared" si="81"/>
        <v>94.85</v>
      </c>
      <c r="U176" s="59">
        <f t="shared" si="81"/>
        <v>5</v>
      </c>
      <c r="V176" s="60">
        <f t="shared" si="81"/>
        <v>153.55</v>
      </c>
      <c r="W176" s="56">
        <f t="shared" si="81"/>
        <v>8</v>
      </c>
      <c r="X176" s="136">
        <f t="shared" si="81"/>
        <v>248.4</v>
      </c>
    </row>
    <row r="177" ht="44" customHeight="1" spans="1:24">
      <c r="A177" s="138" t="s">
        <v>292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2" t="s">
        <v>156</v>
      </c>
      <c r="R178" s="153"/>
      <c r="S178" s="70" t="s">
        <v>296</v>
      </c>
      <c r="T178" s="6"/>
      <c r="U178" s="6" t="s">
        <v>297</v>
      </c>
      <c r="V178" s="139"/>
      <c r="W178" s="10" t="s">
        <v>298</v>
      </c>
      <c r="X178" s="75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4" t="s">
        <v>22</v>
      </c>
      <c r="R179" s="155" t="s">
        <v>23</v>
      </c>
      <c r="S179" s="77" t="s">
        <v>9</v>
      </c>
      <c r="T179" s="19" t="s">
        <v>10</v>
      </c>
      <c r="U179" s="19" t="s">
        <v>9</v>
      </c>
      <c r="V179" s="140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6">
        <f t="shared" ref="R180:R191" si="85">L180+N180+P180</f>
        <v>4810.3</v>
      </c>
      <c r="S180" s="150">
        <v>0</v>
      </c>
      <c r="T180" s="147">
        <v>0</v>
      </c>
      <c r="U180" s="39">
        <v>0</v>
      </c>
      <c r="V180" s="40">
        <v>0</v>
      </c>
      <c r="W180" s="46">
        <f t="shared" ref="W180:W191" si="86">S180+U180</f>
        <v>0</v>
      </c>
      <c r="X180" s="99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6">
        <f t="shared" si="85"/>
        <v>5572.3</v>
      </c>
      <c r="S181" s="150">
        <v>0</v>
      </c>
      <c r="T181" s="147">
        <v>0</v>
      </c>
      <c r="U181" s="39">
        <v>0</v>
      </c>
      <c r="V181" s="40">
        <v>0</v>
      </c>
      <c r="W181" s="46">
        <f t="shared" si="86"/>
        <v>0</v>
      </c>
      <c r="X181" s="99">
        <f t="shared" si="87"/>
        <v>0</v>
      </c>
    </row>
    <row r="182" ht="30" customHeight="1" spans="1:24">
      <c r="A182" s="41">
        <v>3</v>
      </c>
      <c r="B182" s="30">
        <v>45717</v>
      </c>
      <c r="C182" s="53">
        <v>3</v>
      </c>
      <c r="D182" s="52">
        <v>64.25</v>
      </c>
      <c r="E182" s="54">
        <v>5</v>
      </c>
      <c r="F182" s="52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52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6">
        <f t="shared" si="85"/>
        <v>3859.4</v>
      </c>
      <c r="S182" s="150">
        <v>0</v>
      </c>
      <c r="T182" s="147">
        <v>0</v>
      </c>
      <c r="U182" s="39">
        <v>0</v>
      </c>
      <c r="V182" s="40">
        <v>0</v>
      </c>
      <c r="W182" s="46">
        <f t="shared" si="86"/>
        <v>0</v>
      </c>
      <c r="X182" s="99">
        <f t="shared" si="87"/>
        <v>0</v>
      </c>
    </row>
    <row r="183" ht="30" customHeight="1" spans="1:24">
      <c r="A183" s="41">
        <v>4</v>
      </c>
      <c r="B183" s="30">
        <v>45748</v>
      </c>
      <c r="C183" s="53">
        <v>3</v>
      </c>
      <c r="D183" s="52">
        <v>73</v>
      </c>
      <c r="E183" s="54">
        <v>1</v>
      </c>
      <c r="F183" s="52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52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6">
        <f t="shared" si="85"/>
        <v>4188.75</v>
      </c>
      <c r="S183" s="150">
        <v>0</v>
      </c>
      <c r="T183" s="147">
        <v>0</v>
      </c>
      <c r="U183" s="39">
        <v>0</v>
      </c>
      <c r="V183" s="40">
        <v>0</v>
      </c>
      <c r="W183" s="46">
        <f t="shared" si="86"/>
        <v>0</v>
      </c>
      <c r="X183" s="99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51">
        <v>4003.25</v>
      </c>
      <c r="O184" s="33">
        <v>0</v>
      </c>
      <c r="P184" s="34">
        <v>0</v>
      </c>
      <c r="Q184" s="42">
        <f t="shared" si="84"/>
        <v>125</v>
      </c>
      <c r="R184" s="156">
        <f t="shared" si="85"/>
        <v>4003.25</v>
      </c>
      <c r="S184" s="150">
        <v>0</v>
      </c>
      <c r="T184" s="147">
        <v>0</v>
      </c>
      <c r="U184" s="39">
        <v>0</v>
      </c>
      <c r="V184" s="40">
        <v>0</v>
      </c>
      <c r="W184" s="46">
        <f t="shared" si="86"/>
        <v>0</v>
      </c>
      <c r="X184" s="99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6">
        <f t="shared" si="85"/>
        <v>711.05</v>
      </c>
      <c r="S185" s="150">
        <v>0</v>
      </c>
      <c r="T185" s="147">
        <v>0</v>
      </c>
      <c r="U185" s="43">
        <v>0</v>
      </c>
      <c r="V185" s="49">
        <v>0</v>
      </c>
      <c r="W185" s="46">
        <f t="shared" si="86"/>
        <v>0</v>
      </c>
      <c r="X185" s="99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6">
        <f t="shared" si="85"/>
        <v>1323.9</v>
      </c>
      <c r="S186" s="150">
        <v>0</v>
      </c>
      <c r="T186" s="147">
        <v>0</v>
      </c>
      <c r="U186" s="39">
        <v>0</v>
      </c>
      <c r="V186" s="40">
        <v>0</v>
      </c>
      <c r="W186" s="46">
        <f t="shared" si="86"/>
        <v>0</v>
      </c>
      <c r="X186" s="99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6">
        <f t="shared" si="85"/>
        <v>1645.05</v>
      </c>
      <c r="S187" s="145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9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6">
        <f t="shared" si="85"/>
        <v>1257.65</v>
      </c>
      <c r="S188" s="150">
        <v>0</v>
      </c>
      <c r="T188" s="147">
        <v>0</v>
      </c>
      <c r="U188" s="39">
        <v>0</v>
      </c>
      <c r="V188" s="40">
        <v>0</v>
      </c>
      <c r="W188" s="46">
        <f t="shared" si="86"/>
        <v>0</v>
      </c>
      <c r="X188" s="99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6">
        <f t="shared" si="85"/>
        <v>2172.25</v>
      </c>
      <c r="S189" s="150">
        <v>0</v>
      </c>
      <c r="T189" s="147">
        <v>0</v>
      </c>
      <c r="U189" s="39">
        <v>0</v>
      </c>
      <c r="V189" s="40">
        <v>0</v>
      </c>
      <c r="W189" s="46">
        <f t="shared" si="86"/>
        <v>0</v>
      </c>
      <c r="X189" s="99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6">
        <f t="shared" si="85"/>
        <v>0</v>
      </c>
      <c r="S190" s="150">
        <v>0</v>
      </c>
      <c r="T190" s="147">
        <v>0</v>
      </c>
      <c r="U190" s="39">
        <v>0</v>
      </c>
      <c r="V190" s="40">
        <v>0</v>
      </c>
      <c r="W190" s="46">
        <f t="shared" si="86"/>
        <v>0</v>
      </c>
      <c r="X190" s="99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6">
        <f t="shared" si="85"/>
        <v>0</v>
      </c>
      <c r="S191" s="150">
        <v>0</v>
      </c>
      <c r="T191" s="147">
        <v>0</v>
      </c>
      <c r="U191" s="39">
        <v>0</v>
      </c>
      <c r="V191" s="40">
        <v>0</v>
      </c>
      <c r="W191" s="46">
        <f t="shared" si="86"/>
        <v>0</v>
      </c>
      <c r="X191" s="99">
        <f t="shared" si="87"/>
        <v>0</v>
      </c>
    </row>
    <row r="192" ht="30" customHeight="1" spans="1:24">
      <c r="A192" s="56"/>
      <c r="B192" s="57" t="s">
        <v>25</v>
      </c>
      <c r="C192" s="56">
        <f t="shared" ref="C192:X192" si="88">SUM(C180:C191)</f>
        <v>9</v>
      </c>
      <c r="D192" s="58">
        <f t="shared" si="88"/>
        <v>218.3</v>
      </c>
      <c r="E192" s="59">
        <f t="shared" si="88"/>
        <v>17</v>
      </c>
      <c r="F192" s="58">
        <f t="shared" si="88"/>
        <v>467.7</v>
      </c>
      <c r="G192" s="59">
        <f t="shared" si="88"/>
        <v>1</v>
      </c>
      <c r="H192" s="60">
        <f t="shared" si="88"/>
        <v>38.75</v>
      </c>
      <c r="I192" s="56">
        <f t="shared" si="88"/>
        <v>27</v>
      </c>
      <c r="J192" s="61">
        <f t="shared" si="88"/>
        <v>724.75</v>
      </c>
      <c r="K192" s="62">
        <f t="shared" si="88"/>
        <v>62</v>
      </c>
      <c r="L192" s="63">
        <f t="shared" si="88"/>
        <v>1862.95</v>
      </c>
      <c r="M192" s="63">
        <f t="shared" si="88"/>
        <v>710</v>
      </c>
      <c r="N192" s="63">
        <f t="shared" si="88"/>
        <v>22750.95</v>
      </c>
      <c r="O192" s="64">
        <f t="shared" si="88"/>
        <v>155</v>
      </c>
      <c r="P192" s="60">
        <f t="shared" si="88"/>
        <v>4930</v>
      </c>
      <c r="Q192" s="157">
        <f t="shared" si="88"/>
        <v>927</v>
      </c>
      <c r="R192" s="158">
        <f t="shared" si="88"/>
        <v>29543.9</v>
      </c>
      <c r="S192" s="151">
        <f t="shared" si="88"/>
        <v>0</v>
      </c>
      <c r="T192" s="58">
        <f t="shared" si="88"/>
        <v>0</v>
      </c>
      <c r="U192" s="59">
        <f t="shared" si="88"/>
        <v>4</v>
      </c>
      <c r="V192" s="60">
        <f t="shared" si="88"/>
        <v>129.8</v>
      </c>
      <c r="W192" s="56">
        <f t="shared" si="88"/>
        <v>4</v>
      </c>
      <c r="X192" s="136">
        <f t="shared" si="88"/>
        <v>129.8</v>
      </c>
    </row>
    <row r="193" ht="51" customHeight="1" spans="1:24">
      <c r="A193" s="138" t="s">
        <v>299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2" t="s">
        <v>307</v>
      </c>
      <c r="R194" s="153"/>
      <c r="S194" s="70" t="s">
        <v>308</v>
      </c>
      <c r="T194" s="6"/>
      <c r="U194" s="6" t="s">
        <v>309</v>
      </c>
      <c r="V194" s="139"/>
      <c r="W194" s="10" t="s">
        <v>310</v>
      </c>
      <c r="X194" s="75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4" t="s">
        <v>22</v>
      </c>
      <c r="R195" s="155" t="s">
        <v>23</v>
      </c>
      <c r="S195" s="77" t="s">
        <v>9</v>
      </c>
      <c r="T195" s="19" t="s">
        <v>10</v>
      </c>
      <c r="U195" s="19" t="s">
        <v>9</v>
      </c>
      <c r="V195" s="140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6">
        <f t="shared" ref="R196:R207" si="92">L196+N196+P196</f>
        <v>0</v>
      </c>
      <c r="S196" s="150">
        <v>0</v>
      </c>
      <c r="T196" s="147">
        <v>0</v>
      </c>
      <c r="U196" s="39">
        <v>0</v>
      </c>
      <c r="V196" s="40">
        <v>0</v>
      </c>
      <c r="W196" s="46">
        <f t="shared" ref="W196:W207" si="93">S196+U196</f>
        <v>0</v>
      </c>
      <c r="X196" s="99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6">
        <f t="shared" si="92"/>
        <v>0</v>
      </c>
      <c r="S197" s="150">
        <v>0</v>
      </c>
      <c r="T197" s="147">
        <v>0</v>
      </c>
      <c r="U197" s="39">
        <v>0</v>
      </c>
      <c r="V197" s="40">
        <v>0</v>
      </c>
      <c r="W197" s="46">
        <f t="shared" si="93"/>
        <v>0</v>
      </c>
      <c r="X197" s="99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6">
        <f t="shared" si="92"/>
        <v>0</v>
      </c>
      <c r="S198" s="150">
        <v>0</v>
      </c>
      <c r="T198" s="147">
        <v>0</v>
      </c>
      <c r="U198" s="39">
        <v>0</v>
      </c>
      <c r="V198" s="40">
        <v>0</v>
      </c>
      <c r="W198" s="46">
        <f t="shared" si="93"/>
        <v>0</v>
      </c>
      <c r="X198" s="99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6">
        <f t="shared" si="92"/>
        <v>0</v>
      </c>
      <c r="S199" s="150">
        <v>0</v>
      </c>
      <c r="T199" s="147">
        <v>0</v>
      </c>
      <c r="U199" s="39">
        <v>0</v>
      </c>
      <c r="V199" s="40">
        <v>0</v>
      </c>
      <c r="W199" s="46">
        <f t="shared" si="93"/>
        <v>0</v>
      </c>
      <c r="X199" s="99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6">
        <f t="shared" si="92"/>
        <v>0</v>
      </c>
      <c r="S200" s="150">
        <v>0</v>
      </c>
      <c r="T200" s="147">
        <v>0</v>
      </c>
      <c r="U200" s="39">
        <v>0</v>
      </c>
      <c r="V200" s="40">
        <v>0</v>
      </c>
      <c r="W200" s="46">
        <f t="shared" si="93"/>
        <v>0</v>
      </c>
      <c r="X200" s="99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6">
        <f t="shared" si="92"/>
        <v>0</v>
      </c>
      <c r="S201" s="150">
        <v>0</v>
      </c>
      <c r="T201" s="147">
        <v>0</v>
      </c>
      <c r="U201" s="39">
        <v>0</v>
      </c>
      <c r="V201" s="40">
        <v>0</v>
      </c>
      <c r="W201" s="46">
        <f t="shared" si="93"/>
        <v>0</v>
      </c>
      <c r="X201" s="99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6">
        <f t="shared" si="92"/>
        <v>0</v>
      </c>
      <c r="S202" s="150">
        <v>0</v>
      </c>
      <c r="T202" s="147">
        <v>0</v>
      </c>
      <c r="U202" s="39">
        <v>0</v>
      </c>
      <c r="V202" s="40">
        <v>0</v>
      </c>
      <c r="W202" s="46">
        <f t="shared" si="93"/>
        <v>0</v>
      </c>
      <c r="X202" s="99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6">
        <f t="shared" si="92"/>
        <v>3825.5</v>
      </c>
      <c r="S203" s="150">
        <v>0</v>
      </c>
      <c r="T203" s="147">
        <v>0</v>
      </c>
      <c r="U203" s="39">
        <v>0</v>
      </c>
      <c r="V203" s="40">
        <v>0</v>
      </c>
      <c r="W203" s="46">
        <f t="shared" si="93"/>
        <v>0</v>
      </c>
      <c r="X203" s="99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6">
        <f t="shared" si="92"/>
        <v>3300.1</v>
      </c>
      <c r="S204" s="150">
        <v>0</v>
      </c>
      <c r="T204" s="147">
        <v>0</v>
      </c>
      <c r="U204" s="39">
        <v>0</v>
      </c>
      <c r="V204" s="40">
        <v>0</v>
      </c>
      <c r="W204" s="46">
        <f t="shared" si="93"/>
        <v>0</v>
      </c>
      <c r="X204" s="99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6">
        <f t="shared" si="92"/>
        <v>1330.55</v>
      </c>
      <c r="S205" s="145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9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6">
        <f t="shared" si="92"/>
        <v>1552.7</v>
      </c>
      <c r="S206" s="150">
        <v>0</v>
      </c>
      <c r="T206" s="147">
        <v>0</v>
      </c>
      <c r="U206" s="39">
        <v>0</v>
      </c>
      <c r="V206" s="40">
        <v>0</v>
      </c>
      <c r="W206" s="46">
        <f t="shared" si="93"/>
        <v>0</v>
      </c>
      <c r="X206" s="99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6">
        <f t="shared" si="92"/>
        <v>1236.05</v>
      </c>
      <c r="S207" s="150">
        <v>0</v>
      </c>
      <c r="T207" s="147">
        <v>0</v>
      </c>
      <c r="U207" s="39">
        <v>0</v>
      </c>
      <c r="V207" s="40">
        <v>0</v>
      </c>
      <c r="W207" s="46">
        <f t="shared" si="93"/>
        <v>0</v>
      </c>
      <c r="X207" s="99">
        <f t="shared" si="94"/>
        <v>0</v>
      </c>
    </row>
    <row r="208" ht="30" customHeight="1" spans="1:24">
      <c r="A208" s="56"/>
      <c r="B208" s="57" t="s">
        <v>25</v>
      </c>
      <c r="C208" s="56">
        <f t="shared" ref="C208:X208" si="95">SUM(C196:C207)</f>
        <v>0</v>
      </c>
      <c r="D208" s="58">
        <f t="shared" si="95"/>
        <v>0</v>
      </c>
      <c r="E208" s="59">
        <f t="shared" si="95"/>
        <v>0</v>
      </c>
      <c r="F208" s="58">
        <f t="shared" si="95"/>
        <v>0</v>
      </c>
      <c r="G208" s="59">
        <f t="shared" si="95"/>
        <v>0</v>
      </c>
      <c r="H208" s="60">
        <f t="shared" si="95"/>
        <v>0</v>
      </c>
      <c r="I208" s="56">
        <f t="shared" si="95"/>
        <v>0</v>
      </c>
      <c r="J208" s="61">
        <f t="shared" si="95"/>
        <v>0</v>
      </c>
      <c r="K208" s="62">
        <f t="shared" si="95"/>
        <v>18</v>
      </c>
      <c r="L208" s="63">
        <f t="shared" si="95"/>
        <v>567.95</v>
      </c>
      <c r="M208" s="63">
        <f t="shared" si="95"/>
        <v>149</v>
      </c>
      <c r="N208" s="63">
        <f t="shared" si="95"/>
        <v>4792.6</v>
      </c>
      <c r="O208" s="64">
        <f t="shared" si="95"/>
        <v>182</v>
      </c>
      <c r="P208" s="60">
        <f t="shared" si="95"/>
        <v>5884.35</v>
      </c>
      <c r="Q208" s="157">
        <f t="shared" si="95"/>
        <v>349</v>
      </c>
      <c r="R208" s="158">
        <f t="shared" si="95"/>
        <v>11244.9</v>
      </c>
      <c r="S208" s="151">
        <f t="shared" si="95"/>
        <v>2</v>
      </c>
      <c r="T208" s="58">
        <f t="shared" si="95"/>
        <v>59.85</v>
      </c>
      <c r="U208" s="59">
        <f t="shared" si="95"/>
        <v>2</v>
      </c>
      <c r="V208" s="60">
        <f t="shared" si="95"/>
        <v>65.6</v>
      </c>
      <c r="W208" s="56">
        <f t="shared" si="95"/>
        <v>4</v>
      </c>
      <c r="X208" s="136">
        <f t="shared" si="95"/>
        <v>125.45</v>
      </c>
    </row>
    <row r="209" ht="47" customHeight="1" spans="1:25">
      <c r="A209" s="138" t="s">
        <v>311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2" t="s">
        <v>319</v>
      </c>
      <c r="R210" s="153"/>
      <c r="S210" s="70" t="s">
        <v>320</v>
      </c>
      <c r="T210" s="6"/>
      <c r="U210" s="6" t="s">
        <v>321</v>
      </c>
      <c r="V210" s="139"/>
      <c r="W210" s="10" t="s">
        <v>322</v>
      </c>
      <c r="X210" s="11"/>
      <c r="Y210" s="159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4" t="s">
        <v>22</v>
      </c>
      <c r="R211" s="155" t="s">
        <v>23</v>
      </c>
      <c r="S211" s="77" t="s">
        <v>9</v>
      </c>
      <c r="T211" s="19" t="s">
        <v>10</v>
      </c>
      <c r="U211" s="19" t="s">
        <v>9</v>
      </c>
      <c r="V211" s="140" t="s">
        <v>10</v>
      </c>
      <c r="W211" s="21" t="s">
        <v>9</v>
      </c>
      <c r="X211" s="24" t="s">
        <v>10</v>
      </c>
      <c r="Y211" s="160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6">
        <f t="shared" ref="R212:R223" si="99">L212+N212+P212</f>
        <v>0</v>
      </c>
      <c r="S212" s="150">
        <v>0</v>
      </c>
      <c r="T212" s="147">
        <v>0</v>
      </c>
      <c r="U212" s="39">
        <v>0</v>
      </c>
      <c r="V212" s="40">
        <v>0</v>
      </c>
      <c r="W212" s="46">
        <f t="shared" ref="W212:W223" si="100">S212+U212</f>
        <v>0</v>
      </c>
      <c r="X212" s="49">
        <f t="shared" ref="X212:X223" si="101">T212+V212</f>
        <v>0</v>
      </c>
      <c r="Y212" s="161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6">
        <f t="shared" si="99"/>
        <v>0</v>
      </c>
      <c r="S213" s="150">
        <v>0</v>
      </c>
      <c r="T213" s="147">
        <v>0</v>
      </c>
      <c r="U213" s="39">
        <v>0</v>
      </c>
      <c r="V213" s="40">
        <v>0</v>
      </c>
      <c r="W213" s="46">
        <f t="shared" si="100"/>
        <v>0</v>
      </c>
      <c r="X213" s="49">
        <f t="shared" si="101"/>
        <v>0</v>
      </c>
      <c r="Y213" s="161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6">
        <f t="shared" si="99"/>
        <v>0</v>
      </c>
      <c r="S214" s="150">
        <v>0</v>
      </c>
      <c r="T214" s="147">
        <v>0</v>
      </c>
      <c r="U214" s="39">
        <v>0</v>
      </c>
      <c r="V214" s="40">
        <v>0</v>
      </c>
      <c r="W214" s="46">
        <f t="shared" si="100"/>
        <v>0</v>
      </c>
      <c r="X214" s="49">
        <f t="shared" si="101"/>
        <v>0</v>
      </c>
      <c r="Y214" s="161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6">
        <f t="shared" si="99"/>
        <v>0</v>
      </c>
      <c r="S215" s="150">
        <v>0</v>
      </c>
      <c r="T215" s="147">
        <v>0</v>
      </c>
      <c r="U215" s="39">
        <v>0</v>
      </c>
      <c r="V215" s="40">
        <v>0</v>
      </c>
      <c r="W215" s="46">
        <f t="shared" si="100"/>
        <v>0</v>
      </c>
      <c r="X215" s="49">
        <f t="shared" si="101"/>
        <v>0</v>
      </c>
      <c r="Y215" s="161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6">
        <f t="shared" si="99"/>
        <v>0</v>
      </c>
      <c r="S216" s="150">
        <v>0</v>
      </c>
      <c r="T216" s="147">
        <v>0</v>
      </c>
      <c r="U216" s="39">
        <v>0</v>
      </c>
      <c r="V216" s="40">
        <v>0</v>
      </c>
      <c r="W216" s="46">
        <f t="shared" si="100"/>
        <v>0</v>
      </c>
      <c r="X216" s="49">
        <f t="shared" si="101"/>
        <v>0</v>
      </c>
      <c r="Y216" s="162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6">
        <f t="shared" si="99"/>
        <v>0</v>
      </c>
      <c r="S217" s="150">
        <v>0</v>
      </c>
      <c r="T217" s="147">
        <v>0</v>
      </c>
      <c r="U217" s="39">
        <v>0</v>
      </c>
      <c r="V217" s="40">
        <v>0</v>
      </c>
      <c r="W217" s="46">
        <f t="shared" si="100"/>
        <v>0</v>
      </c>
      <c r="X217" s="49">
        <f t="shared" si="101"/>
        <v>0</v>
      </c>
      <c r="Y217" s="162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6">
        <f t="shared" si="99"/>
        <v>0</v>
      </c>
      <c r="S218" s="150">
        <v>0</v>
      </c>
      <c r="T218" s="147">
        <v>0</v>
      </c>
      <c r="U218" s="39">
        <v>0</v>
      </c>
      <c r="V218" s="40">
        <v>0</v>
      </c>
      <c r="W218" s="46">
        <f t="shared" si="100"/>
        <v>0</v>
      </c>
      <c r="X218" s="49">
        <f t="shared" si="101"/>
        <v>0</v>
      </c>
      <c r="Y218" s="161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6">
        <f t="shared" si="99"/>
        <v>0</v>
      </c>
      <c r="S219" s="150">
        <v>0</v>
      </c>
      <c r="T219" s="147">
        <v>0</v>
      </c>
      <c r="U219" s="39">
        <v>0</v>
      </c>
      <c r="V219" s="40">
        <v>0</v>
      </c>
      <c r="W219" s="46">
        <f t="shared" si="100"/>
        <v>0</v>
      </c>
      <c r="X219" s="49">
        <f t="shared" si="101"/>
        <v>0</v>
      </c>
      <c r="Y219" s="161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6">
        <f t="shared" si="99"/>
        <v>0</v>
      </c>
      <c r="S220" s="150">
        <v>0</v>
      </c>
      <c r="T220" s="147">
        <v>0</v>
      </c>
      <c r="U220" s="39">
        <v>0</v>
      </c>
      <c r="V220" s="40">
        <v>0</v>
      </c>
      <c r="W220" s="46">
        <f t="shared" si="100"/>
        <v>0</v>
      </c>
      <c r="X220" s="49">
        <f t="shared" si="101"/>
        <v>0</v>
      </c>
      <c r="Y220" s="161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6">
        <f t="shared" si="99"/>
        <v>0</v>
      </c>
      <c r="S221" s="150">
        <v>0</v>
      </c>
      <c r="T221" s="147">
        <v>0</v>
      </c>
      <c r="U221" s="39">
        <v>0</v>
      </c>
      <c r="V221" s="40">
        <v>0</v>
      </c>
      <c r="W221" s="46">
        <f t="shared" si="100"/>
        <v>0</v>
      </c>
      <c r="X221" s="49">
        <f t="shared" si="101"/>
        <v>0</v>
      </c>
      <c r="Y221" s="161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6">
        <f t="shared" si="99"/>
        <v>0</v>
      </c>
      <c r="S222" s="150">
        <v>0</v>
      </c>
      <c r="T222" s="147">
        <v>0</v>
      </c>
      <c r="U222" s="39">
        <v>0</v>
      </c>
      <c r="V222" s="40">
        <v>0</v>
      </c>
      <c r="W222" s="46">
        <f t="shared" si="100"/>
        <v>0</v>
      </c>
      <c r="X222" s="49">
        <f t="shared" si="101"/>
        <v>0</v>
      </c>
      <c r="Y222" s="161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6">
        <f t="shared" si="99"/>
        <v>0</v>
      </c>
      <c r="S223" s="150">
        <v>0</v>
      </c>
      <c r="T223" s="147">
        <v>0</v>
      </c>
      <c r="U223" s="39">
        <v>0</v>
      </c>
      <c r="V223" s="40">
        <v>0</v>
      </c>
      <c r="W223" s="46">
        <f t="shared" si="100"/>
        <v>0</v>
      </c>
      <c r="X223" s="49">
        <f t="shared" si="101"/>
        <v>0</v>
      </c>
      <c r="Y223" s="161"/>
    </row>
    <row r="224" ht="30" customHeight="1" spans="1:25">
      <c r="A224" s="56"/>
      <c r="B224" s="57" t="s">
        <v>25</v>
      </c>
      <c r="C224" s="56">
        <f t="shared" ref="C224:X224" si="102">SUM(C212:C223)</f>
        <v>13</v>
      </c>
      <c r="D224" s="58">
        <f t="shared" si="102"/>
        <v>321.3</v>
      </c>
      <c r="E224" s="59">
        <f t="shared" si="102"/>
        <v>7</v>
      </c>
      <c r="F224" s="58">
        <f t="shared" si="102"/>
        <v>178.1</v>
      </c>
      <c r="G224" s="59">
        <f t="shared" si="102"/>
        <v>5</v>
      </c>
      <c r="H224" s="60">
        <f t="shared" si="102"/>
        <v>112.5</v>
      </c>
      <c r="I224" s="56">
        <f t="shared" si="102"/>
        <v>25</v>
      </c>
      <c r="J224" s="61">
        <f t="shared" si="102"/>
        <v>611.9</v>
      </c>
      <c r="K224" s="62">
        <f t="shared" si="102"/>
        <v>0</v>
      </c>
      <c r="L224" s="63">
        <f t="shared" si="102"/>
        <v>0</v>
      </c>
      <c r="M224" s="63">
        <f t="shared" si="102"/>
        <v>0</v>
      </c>
      <c r="N224" s="63">
        <f t="shared" si="102"/>
        <v>0</v>
      </c>
      <c r="O224" s="64">
        <f t="shared" si="102"/>
        <v>0</v>
      </c>
      <c r="P224" s="60">
        <f t="shared" si="102"/>
        <v>0</v>
      </c>
      <c r="Q224" s="157">
        <f t="shared" si="102"/>
        <v>0</v>
      </c>
      <c r="R224" s="158">
        <f t="shared" si="102"/>
        <v>0</v>
      </c>
      <c r="S224" s="151">
        <f t="shared" si="102"/>
        <v>0</v>
      </c>
      <c r="T224" s="58">
        <f t="shared" si="102"/>
        <v>0</v>
      </c>
      <c r="U224" s="59">
        <f t="shared" si="102"/>
        <v>0</v>
      </c>
      <c r="V224" s="60">
        <f t="shared" si="102"/>
        <v>0</v>
      </c>
      <c r="W224" s="56">
        <f t="shared" si="102"/>
        <v>0</v>
      </c>
      <c r="X224" s="66">
        <f t="shared" si="102"/>
        <v>0</v>
      </c>
      <c r="Y224" s="163"/>
    </row>
    <row r="225" ht="47" customHeight="1" spans="1:25">
      <c r="A225" s="138" t="s">
        <v>323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2" t="s">
        <v>331</v>
      </c>
      <c r="R226" s="153"/>
      <c r="S226" s="70" t="s">
        <v>332</v>
      </c>
      <c r="T226" s="6"/>
      <c r="U226" s="6" t="s">
        <v>333</v>
      </c>
      <c r="V226" s="139"/>
      <c r="W226" s="10" t="s">
        <v>334</v>
      </c>
      <c r="X226" s="11"/>
      <c r="Y226" s="159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4" t="s">
        <v>22</v>
      </c>
      <c r="R227" s="155" t="s">
        <v>23</v>
      </c>
      <c r="S227" s="77" t="s">
        <v>9</v>
      </c>
      <c r="T227" s="19" t="s">
        <v>10</v>
      </c>
      <c r="U227" s="19" t="s">
        <v>9</v>
      </c>
      <c r="V227" s="140" t="s">
        <v>10</v>
      </c>
      <c r="W227" s="21" t="s">
        <v>9</v>
      </c>
      <c r="X227" s="24" t="s">
        <v>10</v>
      </c>
      <c r="Y227" s="160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6">
        <f t="shared" ref="R228:R239" si="106">L228+N228+P228</f>
        <v>0</v>
      </c>
      <c r="S228" s="150">
        <v>0</v>
      </c>
      <c r="T228" s="147">
        <v>0</v>
      </c>
      <c r="U228" s="39">
        <v>0</v>
      </c>
      <c r="V228" s="40">
        <v>0</v>
      </c>
      <c r="W228" s="46">
        <f t="shared" ref="W228:W239" si="107">S228+U228</f>
        <v>0</v>
      </c>
      <c r="X228" s="49">
        <f t="shared" ref="X228:X239" si="108">T228+V228</f>
        <v>0</v>
      </c>
      <c r="Y228" s="161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6">
        <f t="shared" si="106"/>
        <v>0</v>
      </c>
      <c r="S229" s="150">
        <v>0</v>
      </c>
      <c r="T229" s="147">
        <v>0</v>
      </c>
      <c r="U229" s="39">
        <v>0</v>
      </c>
      <c r="V229" s="40">
        <v>0</v>
      </c>
      <c r="W229" s="46">
        <f t="shared" si="107"/>
        <v>0</v>
      </c>
      <c r="X229" s="49">
        <f t="shared" si="108"/>
        <v>0</v>
      </c>
      <c r="Y229" s="161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6">
        <f t="shared" si="106"/>
        <v>0</v>
      </c>
      <c r="S230" s="150">
        <v>0</v>
      </c>
      <c r="T230" s="147">
        <v>0</v>
      </c>
      <c r="U230" s="39">
        <v>0</v>
      </c>
      <c r="V230" s="40">
        <v>0</v>
      </c>
      <c r="W230" s="46">
        <f t="shared" si="107"/>
        <v>0</v>
      </c>
      <c r="X230" s="49">
        <f t="shared" si="108"/>
        <v>0</v>
      </c>
      <c r="Y230" s="161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6">
        <f t="shared" si="106"/>
        <v>0</v>
      </c>
      <c r="S231" s="150">
        <v>0</v>
      </c>
      <c r="T231" s="147">
        <v>0</v>
      </c>
      <c r="U231" s="39">
        <v>0</v>
      </c>
      <c r="V231" s="40">
        <v>0</v>
      </c>
      <c r="W231" s="46">
        <f t="shared" si="107"/>
        <v>0</v>
      </c>
      <c r="X231" s="49">
        <f t="shared" si="108"/>
        <v>0</v>
      </c>
      <c r="Y231" s="161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6">
        <f t="shared" si="106"/>
        <v>0</v>
      </c>
      <c r="S232" s="150">
        <v>0</v>
      </c>
      <c r="T232" s="147">
        <v>0</v>
      </c>
      <c r="U232" s="39">
        <v>0</v>
      </c>
      <c r="V232" s="40">
        <v>0</v>
      </c>
      <c r="W232" s="46">
        <f t="shared" si="107"/>
        <v>0</v>
      </c>
      <c r="X232" s="49">
        <f t="shared" si="108"/>
        <v>0</v>
      </c>
      <c r="Y232" s="162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6">
        <f t="shared" si="106"/>
        <v>61.55</v>
      </c>
      <c r="S233" s="150">
        <v>0</v>
      </c>
      <c r="T233" s="147">
        <v>0</v>
      </c>
      <c r="U233" s="39">
        <v>0</v>
      </c>
      <c r="V233" s="40">
        <v>0</v>
      </c>
      <c r="W233" s="46">
        <f t="shared" si="107"/>
        <v>0</v>
      </c>
      <c r="X233" s="49">
        <f t="shared" si="108"/>
        <v>0</v>
      </c>
      <c r="Y233" s="162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6">
        <f t="shared" si="106"/>
        <v>166.3</v>
      </c>
      <c r="S234" s="150">
        <v>0</v>
      </c>
      <c r="T234" s="147">
        <v>0</v>
      </c>
      <c r="U234" s="39">
        <v>0</v>
      </c>
      <c r="V234" s="40">
        <v>0</v>
      </c>
      <c r="W234" s="46">
        <f t="shared" si="107"/>
        <v>0</v>
      </c>
      <c r="X234" s="49">
        <f t="shared" si="108"/>
        <v>0</v>
      </c>
      <c r="Y234" s="161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4">
        <v>21</v>
      </c>
      <c r="P235" s="51">
        <v>769.55</v>
      </c>
      <c r="Q235" s="42">
        <f t="shared" si="105"/>
        <v>21</v>
      </c>
      <c r="R235" s="156">
        <f t="shared" si="106"/>
        <v>769.55</v>
      </c>
      <c r="S235" s="150">
        <v>0</v>
      </c>
      <c r="T235" s="147">
        <v>0</v>
      </c>
      <c r="U235" s="39">
        <v>0</v>
      </c>
      <c r="V235" s="40">
        <v>0</v>
      </c>
      <c r="W235" s="46">
        <f t="shared" si="107"/>
        <v>0</v>
      </c>
      <c r="X235" s="49">
        <f t="shared" si="108"/>
        <v>0</v>
      </c>
      <c r="Y235" s="161"/>
    </row>
    <row r="236" ht="30" customHeight="1" spans="1:25">
      <c r="A236" s="41">
        <v>9</v>
      </c>
      <c r="B236" s="30">
        <v>45901</v>
      </c>
      <c r="C236" s="31">
        <v>4</v>
      </c>
      <c r="D236" s="52">
        <v>115.5</v>
      </c>
      <c r="E236" s="33">
        <v>14</v>
      </c>
      <c r="F236" s="52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6">
        <f t="shared" si="106"/>
        <v>254.35</v>
      </c>
      <c r="S236" s="150">
        <v>0</v>
      </c>
      <c r="T236" s="147">
        <v>0</v>
      </c>
      <c r="U236" s="39">
        <v>0</v>
      </c>
      <c r="V236" s="40">
        <v>0</v>
      </c>
      <c r="W236" s="46">
        <f t="shared" si="107"/>
        <v>0</v>
      </c>
      <c r="X236" s="49">
        <f t="shared" si="108"/>
        <v>0</v>
      </c>
      <c r="Y236" s="161"/>
    </row>
    <row r="237" ht="30" customHeight="1" spans="1:25">
      <c r="A237" s="41">
        <v>10</v>
      </c>
      <c r="B237" s="30">
        <v>45931</v>
      </c>
      <c r="C237" s="31">
        <v>5</v>
      </c>
      <c r="D237" s="52">
        <v>151.3</v>
      </c>
      <c r="E237" s="116">
        <v>13</v>
      </c>
      <c r="F237" s="165">
        <v>412.7</v>
      </c>
      <c r="G237" s="35">
        <v>3</v>
      </c>
      <c r="H237" s="143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6">
        <f t="shared" si="106"/>
        <v>155.3</v>
      </c>
      <c r="S237" s="150">
        <v>0</v>
      </c>
      <c r="T237" s="147">
        <v>0</v>
      </c>
      <c r="U237" s="39">
        <v>0</v>
      </c>
      <c r="V237" s="40">
        <v>0</v>
      </c>
      <c r="W237" s="46">
        <f t="shared" si="107"/>
        <v>0</v>
      </c>
      <c r="X237" s="49">
        <f t="shared" si="108"/>
        <v>0</v>
      </c>
      <c r="Y237" s="161"/>
    </row>
    <row r="238" ht="30" customHeight="1" spans="1:25">
      <c r="A238" s="41">
        <v>11</v>
      </c>
      <c r="B238" s="30">
        <v>45962</v>
      </c>
      <c r="C238" s="31">
        <v>7</v>
      </c>
      <c r="D238" s="52">
        <v>211.05</v>
      </c>
      <c r="E238" s="33">
        <v>7</v>
      </c>
      <c r="F238" s="52">
        <v>222.45</v>
      </c>
      <c r="G238" s="35">
        <v>0</v>
      </c>
      <c r="H238" s="143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6">
        <f t="shared" si="106"/>
        <v>136</v>
      </c>
      <c r="S238" s="150">
        <v>0</v>
      </c>
      <c r="T238" s="147">
        <v>0</v>
      </c>
      <c r="U238" s="39">
        <v>0</v>
      </c>
      <c r="V238" s="40">
        <v>0</v>
      </c>
      <c r="W238" s="46">
        <f t="shared" si="107"/>
        <v>0</v>
      </c>
      <c r="X238" s="49">
        <f t="shared" si="108"/>
        <v>0</v>
      </c>
      <c r="Y238" s="161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6">
        <f t="shared" si="106"/>
        <v>446.35</v>
      </c>
      <c r="S239" s="150">
        <v>0</v>
      </c>
      <c r="T239" s="147">
        <v>0</v>
      </c>
      <c r="U239" s="39">
        <v>0</v>
      </c>
      <c r="V239" s="40">
        <v>0</v>
      </c>
      <c r="W239" s="46">
        <f t="shared" si="107"/>
        <v>0</v>
      </c>
      <c r="X239" s="49">
        <f t="shared" si="108"/>
        <v>0</v>
      </c>
      <c r="Y239" s="161"/>
    </row>
    <row r="240" ht="30" customHeight="1" spans="1:25">
      <c r="A240" s="56"/>
      <c r="B240" s="57" t="s">
        <v>25</v>
      </c>
      <c r="C240" s="56">
        <f t="shared" ref="C240:X240" si="109">SUM(C228:C239)</f>
        <v>25</v>
      </c>
      <c r="D240" s="58">
        <f t="shared" si="109"/>
        <v>747.3</v>
      </c>
      <c r="E240" s="59">
        <f t="shared" si="109"/>
        <v>56</v>
      </c>
      <c r="F240" s="58">
        <f t="shared" si="109"/>
        <v>1687.4</v>
      </c>
      <c r="G240" s="59">
        <f t="shared" si="109"/>
        <v>4</v>
      </c>
      <c r="H240" s="60">
        <f t="shared" si="109"/>
        <v>112.1</v>
      </c>
      <c r="I240" s="56">
        <f t="shared" si="109"/>
        <v>85</v>
      </c>
      <c r="J240" s="61">
        <f t="shared" si="109"/>
        <v>2546.8</v>
      </c>
      <c r="K240" s="62">
        <f t="shared" si="109"/>
        <v>6</v>
      </c>
      <c r="L240" s="63">
        <f t="shared" si="109"/>
        <v>191.85</v>
      </c>
      <c r="M240" s="63">
        <f t="shared" si="109"/>
        <v>32</v>
      </c>
      <c r="N240" s="63">
        <f t="shared" si="109"/>
        <v>796.5</v>
      </c>
      <c r="O240" s="64">
        <f t="shared" si="109"/>
        <v>28</v>
      </c>
      <c r="P240" s="60">
        <f t="shared" si="109"/>
        <v>1001.05</v>
      </c>
      <c r="Q240" s="157">
        <f t="shared" si="109"/>
        <v>66</v>
      </c>
      <c r="R240" s="158">
        <f t="shared" si="109"/>
        <v>1989.4</v>
      </c>
      <c r="S240" s="151">
        <f t="shared" si="109"/>
        <v>0</v>
      </c>
      <c r="T240" s="58">
        <f t="shared" si="109"/>
        <v>0</v>
      </c>
      <c r="U240" s="59">
        <f t="shared" si="109"/>
        <v>0</v>
      </c>
      <c r="V240" s="60">
        <f t="shared" si="109"/>
        <v>0</v>
      </c>
      <c r="W240" s="56">
        <f t="shared" si="109"/>
        <v>0</v>
      </c>
      <c r="X240" s="66">
        <f t="shared" si="109"/>
        <v>0</v>
      </c>
      <c r="Y240" s="163"/>
    </row>
    <row r="241" ht="63" customHeight="1" spans="1:24">
      <c r="A241" s="166" t="s">
        <v>336</v>
      </c>
      <c r="B241" s="166"/>
      <c r="C241" s="166"/>
      <c r="D241" s="166"/>
      <c r="E241" s="166"/>
      <c r="F241" s="166"/>
      <c r="G241" s="166"/>
      <c r="H241" s="166"/>
      <c r="I241" s="166"/>
      <c r="J241" s="166"/>
      <c r="K241" s="166"/>
      <c r="L241" s="166"/>
      <c r="M241" s="166"/>
      <c r="N241" s="166"/>
      <c r="O241" s="166"/>
      <c r="P241" s="166"/>
      <c r="Q241" s="166"/>
      <c r="R241" s="166"/>
      <c r="S241" s="167"/>
      <c r="T241" s="168"/>
      <c r="U241" s="167"/>
      <c r="V241" s="168"/>
      <c r="W241" s="169"/>
      <c r="X241" s="170"/>
    </row>
    <row r="242" ht="30" customHeight="1" spans="1:24">
      <c r="A242" s="4" t="s">
        <v>1</v>
      </c>
      <c r="B242" s="5" t="s">
        <v>2</v>
      </c>
      <c r="C242" s="171" t="s">
        <v>337</v>
      </c>
      <c r="D242" s="70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2" t="s">
        <v>344</v>
      </c>
      <c r="R242" s="153"/>
      <c r="S242" s="167"/>
      <c r="T242" s="168"/>
      <c r="U242" s="167"/>
      <c r="V242" s="168"/>
      <c r="W242" s="169"/>
      <c r="X242" s="170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4" t="s">
        <v>22</v>
      </c>
      <c r="R243" s="155" t="s">
        <v>23</v>
      </c>
      <c r="S243" s="167"/>
      <c r="T243" s="168"/>
      <c r="U243" s="167"/>
      <c r="V243" s="168"/>
      <c r="W243" s="169"/>
      <c r="X243" s="170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6">
        <f t="shared" ref="R244:R255" si="113">L244+N244+P244</f>
        <v>0</v>
      </c>
      <c r="S244" s="167"/>
      <c r="T244" s="168"/>
      <c r="U244" s="167"/>
      <c r="V244" s="168"/>
      <c r="W244" s="169"/>
      <c r="X244" s="170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6">
        <f t="shared" si="113"/>
        <v>0</v>
      </c>
      <c r="S245" s="167"/>
      <c r="T245" s="168"/>
      <c r="U245" s="167"/>
      <c r="V245" s="168"/>
      <c r="W245" s="169"/>
      <c r="X245" s="170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6">
        <f t="shared" si="113"/>
        <v>0</v>
      </c>
      <c r="S246" s="167"/>
      <c r="T246" s="168"/>
      <c r="U246" s="167"/>
      <c r="V246" s="168"/>
      <c r="W246" s="169"/>
      <c r="X246" s="170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6">
        <f t="shared" si="113"/>
        <v>0</v>
      </c>
      <c r="S247" s="167"/>
      <c r="T247" s="168"/>
      <c r="U247" s="167"/>
      <c r="V247" s="168"/>
      <c r="W247" s="169"/>
      <c r="X247" s="170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6">
        <f t="shared" si="113"/>
        <v>0</v>
      </c>
      <c r="S248" s="167"/>
      <c r="T248" s="168"/>
      <c r="U248" s="167"/>
      <c r="V248" s="168"/>
      <c r="W248" s="169"/>
      <c r="X248" s="170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6">
        <f t="shared" si="113"/>
        <v>0</v>
      </c>
      <c r="S249" s="167"/>
      <c r="T249" s="168"/>
      <c r="U249" s="167"/>
      <c r="V249" s="168"/>
      <c r="W249" s="169"/>
      <c r="X249" s="170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6">
        <f t="shared" si="113"/>
        <v>0</v>
      </c>
      <c r="S250" s="167"/>
      <c r="T250" s="168"/>
      <c r="U250" s="167"/>
      <c r="V250" s="168"/>
      <c r="W250" s="169"/>
      <c r="X250" s="170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6">
        <f t="shared" si="113"/>
        <v>0</v>
      </c>
      <c r="S251" s="167"/>
      <c r="T251" s="168"/>
      <c r="U251" s="167"/>
      <c r="V251" s="168"/>
      <c r="W251" s="169"/>
      <c r="X251" s="170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6">
        <f t="shared" si="113"/>
        <v>0</v>
      </c>
      <c r="S252" s="167"/>
      <c r="T252" s="168"/>
      <c r="U252" s="167"/>
      <c r="V252" s="168"/>
      <c r="W252" s="169"/>
      <c r="X252" s="170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6">
        <f t="shared" si="113"/>
        <v>1103.7</v>
      </c>
      <c r="S253" s="167"/>
      <c r="T253" s="168"/>
      <c r="U253" s="167"/>
      <c r="V253" s="168"/>
      <c r="W253" s="169"/>
      <c r="X253" s="170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6">
        <f t="shared" si="113"/>
        <v>2319.05</v>
      </c>
      <c r="S254" s="167"/>
      <c r="T254" s="168"/>
      <c r="U254" s="167"/>
      <c r="V254" s="168"/>
      <c r="W254" s="169"/>
      <c r="X254" s="170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6">
        <f t="shared" si="113"/>
        <v>2767.1</v>
      </c>
      <c r="S255" s="167"/>
      <c r="T255" s="168"/>
      <c r="U255" s="167"/>
      <c r="V255" s="168"/>
      <c r="W255" s="169"/>
      <c r="X255" s="170"/>
    </row>
    <row r="256" ht="30" customHeight="1" spans="1:24">
      <c r="A256" s="56"/>
      <c r="B256" s="57" t="s">
        <v>25</v>
      </c>
      <c r="C256" s="56">
        <f t="shared" ref="C256:R256" si="114">SUM(C244:C255)</f>
        <v>0</v>
      </c>
      <c r="D256" s="172"/>
      <c r="E256" s="172"/>
      <c r="F256" s="58">
        <f t="shared" si="114"/>
        <v>0</v>
      </c>
      <c r="G256" s="59">
        <f t="shared" si="114"/>
        <v>0</v>
      </c>
      <c r="H256" s="60">
        <f t="shared" si="114"/>
        <v>0</v>
      </c>
      <c r="I256" s="56">
        <f t="shared" si="114"/>
        <v>0</v>
      </c>
      <c r="J256" s="61">
        <f t="shared" si="114"/>
        <v>0</v>
      </c>
      <c r="K256" s="62">
        <f t="shared" si="114"/>
        <v>7</v>
      </c>
      <c r="L256" s="63">
        <f t="shared" si="114"/>
        <v>236.65</v>
      </c>
      <c r="M256" s="64">
        <f t="shared" si="114"/>
        <v>180</v>
      </c>
      <c r="N256" s="58">
        <f t="shared" si="114"/>
        <v>5953.2</v>
      </c>
      <c r="O256" s="59">
        <f t="shared" si="114"/>
        <v>0</v>
      </c>
      <c r="P256" s="60">
        <f t="shared" si="114"/>
        <v>0</v>
      </c>
      <c r="Q256" s="157">
        <f t="shared" si="114"/>
        <v>187</v>
      </c>
      <c r="R256" s="158">
        <f t="shared" si="114"/>
        <v>6189.85</v>
      </c>
      <c r="S256" s="167"/>
      <c r="T256" s="168"/>
      <c r="U256" s="167"/>
      <c r="V256" s="168"/>
      <c r="W256" s="169"/>
      <c r="X256" s="170"/>
    </row>
    <row r="257" ht="69" customHeight="1" spans="1:24">
      <c r="A257" s="166" t="s">
        <v>345</v>
      </c>
      <c r="B257" s="166"/>
      <c r="C257" s="166"/>
      <c r="D257" s="166"/>
      <c r="E257" s="166"/>
      <c r="F257" s="166"/>
      <c r="G257" s="166"/>
      <c r="H257" s="166"/>
      <c r="I257" s="166"/>
      <c r="J257" s="166"/>
      <c r="K257" s="166"/>
      <c r="L257" s="166"/>
      <c r="M257" s="166"/>
      <c r="N257" s="166"/>
      <c r="O257" s="166"/>
      <c r="P257" s="166"/>
      <c r="Q257" s="166"/>
      <c r="R257" s="166"/>
      <c r="S257" s="167"/>
      <c r="T257" s="168"/>
      <c r="U257" s="167"/>
      <c r="V257" s="168"/>
      <c r="W257" s="169"/>
      <c r="X257" s="170"/>
    </row>
    <row r="258" ht="30" customHeight="1" spans="1:24">
      <c r="A258" s="4" t="s">
        <v>1</v>
      </c>
      <c r="B258" s="5" t="s">
        <v>2</v>
      </c>
      <c r="C258" s="171" t="s">
        <v>346</v>
      </c>
      <c r="D258" s="70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52" t="s">
        <v>353</v>
      </c>
      <c r="R258" s="153"/>
      <c r="S258" s="167"/>
      <c r="T258" s="168"/>
      <c r="U258" s="167"/>
      <c r="V258" s="168"/>
      <c r="W258" s="169"/>
      <c r="X258" s="170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4" t="s">
        <v>22</v>
      </c>
      <c r="R259" s="155" t="s">
        <v>23</v>
      </c>
      <c r="S259" s="167"/>
      <c r="T259" s="168"/>
      <c r="U259" s="167"/>
      <c r="V259" s="168"/>
      <c r="W259" s="169"/>
      <c r="X259" s="170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6">
        <f t="shared" ref="R260:R271" si="118">L260+N260+P260</f>
        <v>0</v>
      </c>
      <c r="S260" s="167"/>
      <c r="T260" s="168"/>
      <c r="U260" s="167"/>
      <c r="V260" s="168"/>
      <c r="W260" s="169"/>
      <c r="X260" s="170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6">
        <f t="shared" si="118"/>
        <v>0</v>
      </c>
      <c r="S261" s="167"/>
      <c r="T261" s="168"/>
      <c r="U261" s="167"/>
      <c r="V261" s="168"/>
      <c r="W261" s="169"/>
      <c r="X261" s="170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6">
        <f t="shared" si="118"/>
        <v>0</v>
      </c>
      <c r="S262" s="167"/>
      <c r="T262" s="168"/>
      <c r="U262" s="167"/>
      <c r="V262" s="168"/>
      <c r="W262" s="169"/>
      <c r="X262" s="170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6">
        <f t="shared" si="118"/>
        <v>0</v>
      </c>
      <c r="S263" s="167"/>
      <c r="T263" s="168"/>
      <c r="U263" s="167"/>
      <c r="V263" s="168"/>
      <c r="W263" s="169"/>
      <c r="X263" s="170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6">
        <f t="shared" si="118"/>
        <v>0</v>
      </c>
      <c r="S264" s="167"/>
      <c r="T264" s="168"/>
      <c r="U264" s="167"/>
      <c r="V264" s="168"/>
      <c r="W264" s="169"/>
      <c r="X264" s="170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6">
        <f t="shared" si="118"/>
        <v>0</v>
      </c>
      <c r="S265" s="167"/>
      <c r="T265" s="168"/>
      <c r="U265" s="167"/>
      <c r="V265" s="168"/>
      <c r="W265" s="169"/>
      <c r="X265" s="170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6">
        <f t="shared" si="118"/>
        <v>0</v>
      </c>
      <c r="S266" s="167"/>
      <c r="T266" s="168"/>
      <c r="U266" s="167"/>
      <c r="V266" s="168"/>
      <c r="W266" s="169"/>
      <c r="X266" s="170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6">
        <f t="shared" si="118"/>
        <v>0</v>
      </c>
      <c r="S267" s="167"/>
      <c r="T267" s="168"/>
      <c r="U267" s="167"/>
      <c r="V267" s="168"/>
      <c r="W267" s="169"/>
      <c r="X267" s="170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6">
        <f t="shared" si="118"/>
        <v>0</v>
      </c>
      <c r="S268" s="167"/>
      <c r="T268" s="168"/>
      <c r="U268" s="167"/>
      <c r="V268" s="168"/>
      <c r="W268" s="169"/>
      <c r="X268" s="170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6">
        <f t="shared" si="118"/>
        <v>0</v>
      </c>
      <c r="S269" s="167"/>
      <c r="T269" s="168"/>
      <c r="U269" s="167"/>
      <c r="V269" s="168"/>
      <c r="W269" s="169"/>
      <c r="X269" s="170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6">
        <f t="shared" si="118"/>
        <v>0</v>
      </c>
      <c r="S270" s="167"/>
      <c r="T270" s="168"/>
      <c r="U270" s="167"/>
      <c r="V270" s="168"/>
      <c r="W270" s="169"/>
      <c r="X270" s="170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6">
        <f t="shared" si="118"/>
        <v>2296.2</v>
      </c>
      <c r="S271" s="167"/>
      <c r="T271" s="168"/>
      <c r="U271" s="167"/>
      <c r="V271" s="168"/>
      <c r="W271" s="169"/>
      <c r="X271" s="170"/>
    </row>
    <row r="272" ht="30" customHeight="1" spans="1:24">
      <c r="A272" s="56"/>
      <c r="B272" s="57" t="s">
        <v>25</v>
      </c>
      <c r="C272" s="56">
        <f t="shared" ref="C272:R272" si="119">SUM(C260:C271)</f>
        <v>0</v>
      </c>
      <c r="D272" s="172"/>
      <c r="E272" s="172"/>
      <c r="F272" s="58">
        <f t="shared" si="119"/>
        <v>0</v>
      </c>
      <c r="G272" s="59">
        <f t="shared" si="119"/>
        <v>0</v>
      </c>
      <c r="H272" s="60">
        <f t="shared" si="119"/>
        <v>0</v>
      </c>
      <c r="I272" s="56">
        <f t="shared" si="119"/>
        <v>0</v>
      </c>
      <c r="J272" s="61">
        <f t="shared" si="119"/>
        <v>0</v>
      </c>
      <c r="K272" s="62">
        <f t="shared" si="119"/>
        <v>0</v>
      </c>
      <c r="L272" s="63">
        <f t="shared" si="119"/>
        <v>0</v>
      </c>
      <c r="M272" s="64">
        <f t="shared" si="119"/>
        <v>74</v>
      </c>
      <c r="N272" s="58">
        <f t="shared" si="119"/>
        <v>2296.2</v>
      </c>
      <c r="O272" s="59">
        <f t="shared" si="119"/>
        <v>0</v>
      </c>
      <c r="P272" s="60">
        <f t="shared" si="119"/>
        <v>0</v>
      </c>
      <c r="Q272" s="157">
        <f t="shared" si="119"/>
        <v>74</v>
      </c>
      <c r="R272" s="158">
        <f t="shared" si="119"/>
        <v>2296.2</v>
      </c>
      <c r="S272" s="167"/>
      <c r="T272" s="168"/>
      <c r="U272" s="167"/>
      <c r="V272" s="168"/>
      <c r="W272" s="169"/>
      <c r="X272" s="170"/>
    </row>
    <row r="273" ht="71" customHeight="1" spans="1:25">
      <c r="A273" s="138" t="s">
        <v>354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52" t="s">
        <v>362</v>
      </c>
      <c r="R274" s="153"/>
      <c r="S274" s="70" t="s">
        <v>363</v>
      </c>
      <c r="T274" s="6"/>
      <c r="U274" s="6" t="s">
        <v>364</v>
      </c>
      <c r="V274" s="139"/>
      <c r="W274" s="10" t="s">
        <v>365</v>
      </c>
      <c r="X274" s="11"/>
      <c r="Y274" s="159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4" t="s">
        <v>22</v>
      </c>
      <c r="R275" s="155" t="s">
        <v>23</v>
      </c>
      <c r="S275" s="77" t="s">
        <v>9</v>
      </c>
      <c r="T275" s="19" t="s">
        <v>10</v>
      </c>
      <c r="U275" s="19" t="s">
        <v>9</v>
      </c>
      <c r="V275" s="140" t="s">
        <v>10</v>
      </c>
      <c r="W275" s="21" t="s">
        <v>9</v>
      </c>
      <c r="X275" s="24" t="s">
        <v>10</v>
      </c>
      <c r="Y275" s="160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6">
        <f t="shared" ref="R276:R287" si="123">L276+N276+P276</f>
        <v>0</v>
      </c>
      <c r="S276" s="150">
        <v>0</v>
      </c>
      <c r="T276" s="147">
        <v>0</v>
      </c>
      <c r="U276" s="39">
        <v>0</v>
      </c>
      <c r="V276" s="40">
        <v>0</v>
      </c>
      <c r="W276" s="46">
        <f t="shared" ref="W276:W287" si="124">S276+U276</f>
        <v>0</v>
      </c>
      <c r="X276" s="49">
        <f t="shared" ref="X276:X287" si="125">T276+V276</f>
        <v>0</v>
      </c>
      <c r="Y276" s="161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6">
        <f t="shared" si="123"/>
        <v>0</v>
      </c>
      <c r="S277" s="150">
        <v>0</v>
      </c>
      <c r="T277" s="147">
        <v>0</v>
      </c>
      <c r="U277" s="39">
        <v>0</v>
      </c>
      <c r="V277" s="40">
        <v>0</v>
      </c>
      <c r="W277" s="46">
        <f t="shared" si="124"/>
        <v>0</v>
      </c>
      <c r="X277" s="49">
        <f t="shared" si="125"/>
        <v>0</v>
      </c>
      <c r="Y277" s="161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6">
        <f t="shared" si="123"/>
        <v>0</v>
      </c>
      <c r="S278" s="150">
        <v>0</v>
      </c>
      <c r="T278" s="147">
        <v>0</v>
      </c>
      <c r="U278" s="39">
        <v>0</v>
      </c>
      <c r="V278" s="40">
        <v>0</v>
      </c>
      <c r="W278" s="46">
        <f t="shared" si="124"/>
        <v>0</v>
      </c>
      <c r="X278" s="49">
        <f t="shared" si="125"/>
        <v>0</v>
      </c>
      <c r="Y278" s="161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6">
        <f t="shared" si="123"/>
        <v>0</v>
      </c>
      <c r="S279" s="150">
        <v>0</v>
      </c>
      <c r="T279" s="147">
        <v>0</v>
      </c>
      <c r="U279" s="39">
        <v>0</v>
      </c>
      <c r="V279" s="40">
        <v>0</v>
      </c>
      <c r="W279" s="46">
        <f t="shared" si="124"/>
        <v>0</v>
      </c>
      <c r="X279" s="49">
        <f t="shared" si="125"/>
        <v>0</v>
      </c>
      <c r="Y279" s="161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6">
        <f t="shared" si="123"/>
        <v>0</v>
      </c>
      <c r="S280" s="150">
        <v>0</v>
      </c>
      <c r="T280" s="147">
        <v>0</v>
      </c>
      <c r="U280" s="39">
        <v>0</v>
      </c>
      <c r="V280" s="40">
        <v>0</v>
      </c>
      <c r="W280" s="46">
        <f t="shared" si="124"/>
        <v>0</v>
      </c>
      <c r="X280" s="49">
        <f t="shared" si="125"/>
        <v>0</v>
      </c>
      <c r="Y280" s="162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6">
        <f t="shared" si="123"/>
        <v>0</v>
      </c>
      <c r="S281" s="150">
        <v>0</v>
      </c>
      <c r="T281" s="147">
        <v>0</v>
      </c>
      <c r="U281" s="39">
        <v>0</v>
      </c>
      <c r="V281" s="40">
        <v>0</v>
      </c>
      <c r="W281" s="46">
        <f t="shared" si="124"/>
        <v>0</v>
      </c>
      <c r="X281" s="49">
        <f t="shared" si="125"/>
        <v>0</v>
      </c>
      <c r="Y281" s="162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6">
        <f t="shared" si="123"/>
        <v>0</v>
      </c>
      <c r="S282" s="150">
        <v>0</v>
      </c>
      <c r="T282" s="147">
        <v>0</v>
      </c>
      <c r="U282" s="39">
        <v>0</v>
      </c>
      <c r="V282" s="40">
        <v>0</v>
      </c>
      <c r="W282" s="46">
        <f t="shared" si="124"/>
        <v>0</v>
      </c>
      <c r="X282" s="49">
        <f t="shared" si="125"/>
        <v>0</v>
      </c>
      <c r="Y282" s="161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6">
        <f t="shared" si="123"/>
        <v>0</v>
      </c>
      <c r="S283" s="150">
        <v>0</v>
      </c>
      <c r="T283" s="147">
        <v>0</v>
      </c>
      <c r="U283" s="39">
        <v>0</v>
      </c>
      <c r="V283" s="40">
        <v>0</v>
      </c>
      <c r="W283" s="46">
        <f t="shared" si="124"/>
        <v>0</v>
      </c>
      <c r="X283" s="49">
        <f t="shared" si="125"/>
        <v>0</v>
      </c>
      <c r="Y283" s="161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6">
        <f t="shared" si="123"/>
        <v>0</v>
      </c>
      <c r="S284" s="150">
        <v>0</v>
      </c>
      <c r="T284" s="147">
        <v>0</v>
      </c>
      <c r="U284" s="39">
        <v>0</v>
      </c>
      <c r="V284" s="40">
        <v>0</v>
      </c>
      <c r="W284" s="46">
        <f t="shared" si="124"/>
        <v>0</v>
      </c>
      <c r="X284" s="49">
        <f t="shared" si="125"/>
        <v>0</v>
      </c>
      <c r="Y284" s="161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6">
        <f t="shared" si="123"/>
        <v>0</v>
      </c>
      <c r="S285" s="150">
        <v>0</v>
      </c>
      <c r="T285" s="147">
        <v>0</v>
      </c>
      <c r="U285" s="39">
        <v>0</v>
      </c>
      <c r="V285" s="40">
        <v>0</v>
      </c>
      <c r="W285" s="46">
        <f t="shared" si="124"/>
        <v>0</v>
      </c>
      <c r="X285" s="49">
        <f t="shared" si="125"/>
        <v>0</v>
      </c>
      <c r="Y285" s="161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6">
        <f t="shared" si="123"/>
        <v>0</v>
      </c>
      <c r="S286" s="150">
        <v>0</v>
      </c>
      <c r="T286" s="147">
        <v>0</v>
      </c>
      <c r="U286" s="39">
        <v>0</v>
      </c>
      <c r="V286" s="40">
        <v>0</v>
      </c>
      <c r="W286" s="46">
        <f t="shared" si="124"/>
        <v>0</v>
      </c>
      <c r="X286" s="49">
        <f t="shared" si="125"/>
        <v>0</v>
      </c>
      <c r="Y286" s="161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6">
        <f t="shared" si="123"/>
        <v>1788.75</v>
      </c>
      <c r="S287" s="144">
        <v>8</v>
      </c>
      <c r="T287" s="147">
        <v>240.05</v>
      </c>
      <c r="U287" s="44">
        <v>0</v>
      </c>
      <c r="V287" s="40">
        <v>0</v>
      </c>
      <c r="W287" s="46">
        <f t="shared" si="124"/>
        <v>8</v>
      </c>
      <c r="X287" s="49">
        <f t="shared" si="125"/>
        <v>240.05</v>
      </c>
      <c r="Y287" s="161"/>
    </row>
    <row r="288" ht="30" customHeight="1" spans="1:25">
      <c r="A288" s="56"/>
      <c r="B288" s="57" t="s">
        <v>25</v>
      </c>
      <c r="C288" s="56">
        <f t="shared" ref="C288:X288" si="126">SUM(C276:C287)</f>
        <v>6</v>
      </c>
      <c r="D288" s="58">
        <f t="shared" si="126"/>
        <v>203.3</v>
      </c>
      <c r="E288" s="59">
        <f t="shared" si="126"/>
        <v>7</v>
      </c>
      <c r="F288" s="58">
        <f t="shared" si="126"/>
        <v>240.15</v>
      </c>
      <c r="G288" s="59">
        <f t="shared" si="126"/>
        <v>0</v>
      </c>
      <c r="H288" s="60">
        <f t="shared" si="126"/>
        <v>0</v>
      </c>
      <c r="I288" s="56">
        <f t="shared" si="126"/>
        <v>13</v>
      </c>
      <c r="J288" s="61">
        <f t="shared" si="126"/>
        <v>443.45</v>
      </c>
      <c r="K288" s="62">
        <f t="shared" si="126"/>
        <v>0</v>
      </c>
      <c r="L288" s="63">
        <f t="shared" si="126"/>
        <v>0</v>
      </c>
      <c r="M288" s="63">
        <f t="shared" si="126"/>
        <v>53</v>
      </c>
      <c r="N288" s="63">
        <f t="shared" si="126"/>
        <v>1788.75</v>
      </c>
      <c r="O288" s="64">
        <f t="shared" si="126"/>
        <v>0</v>
      </c>
      <c r="P288" s="60">
        <f t="shared" si="126"/>
        <v>0</v>
      </c>
      <c r="Q288" s="157">
        <f t="shared" si="126"/>
        <v>53</v>
      </c>
      <c r="R288" s="158">
        <f t="shared" si="126"/>
        <v>1788.75</v>
      </c>
      <c r="S288" s="151">
        <f t="shared" si="126"/>
        <v>8</v>
      </c>
      <c r="T288" s="58">
        <f t="shared" si="126"/>
        <v>240.05</v>
      </c>
      <c r="U288" s="59">
        <f t="shared" si="126"/>
        <v>0</v>
      </c>
      <c r="V288" s="60">
        <f t="shared" si="126"/>
        <v>0</v>
      </c>
      <c r="W288" s="56">
        <f t="shared" si="126"/>
        <v>8</v>
      </c>
      <c r="X288" s="66">
        <f t="shared" si="126"/>
        <v>240.05</v>
      </c>
      <c r="Y288" s="163"/>
    </row>
    <row r="289" ht="50" customHeight="1" spans="1:30">
      <c r="A289" s="173" t="s">
        <v>366</v>
      </c>
      <c r="B289" s="173"/>
      <c r="C289" s="173"/>
      <c r="D289" s="173"/>
      <c r="E289" s="173"/>
      <c r="F289" s="173"/>
      <c r="G289" s="173"/>
      <c r="H289" s="173"/>
      <c r="I289" s="173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73"/>
      <c r="E290" s="10" t="s">
        <v>177</v>
      </c>
      <c r="F290" s="15"/>
      <c r="G290" s="10" t="s">
        <v>5</v>
      </c>
      <c r="H290" s="11"/>
      <c r="I290" s="174" t="s">
        <v>21</v>
      </c>
      <c r="K290" s="4" t="s">
        <v>1</v>
      </c>
      <c r="L290" s="69" t="s">
        <v>2</v>
      </c>
      <c r="M290" s="70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71"/>
      <c r="U290" s="70" t="s">
        <v>372</v>
      </c>
      <c r="V290" s="6"/>
      <c r="W290" s="70" t="s">
        <v>373</v>
      </c>
      <c r="X290" s="6"/>
      <c r="Y290" s="70" t="s">
        <v>374</v>
      </c>
      <c r="Z290" s="6"/>
      <c r="AA290" s="175" t="s">
        <v>375</v>
      </c>
      <c r="AB290" s="73"/>
      <c r="AC290" s="176"/>
      <c r="AD290" s="177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78" t="s">
        <v>22</v>
      </c>
      <c r="H291" s="179" t="s">
        <v>10</v>
      </c>
      <c r="I291" s="180"/>
      <c r="K291" s="16"/>
      <c r="L291" s="76"/>
      <c r="M291" s="77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7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1" t="s">
        <v>9</v>
      </c>
      <c r="AB291" s="24" t="s">
        <v>10</v>
      </c>
      <c r="AC291" s="176"/>
      <c r="AD291" s="177"/>
    </row>
    <row r="292" ht="30" customHeight="1" spans="1:30">
      <c r="A292" s="36">
        <v>1</v>
      </c>
      <c r="B292" s="193">
        <v>45658</v>
      </c>
      <c r="C292" s="93">
        <f>I4+S20+I52+I36+I132+I148+I180+I164+I116+I100+I84+I68+I196+I228+I212+S292+I244+I260+I276</f>
        <v>1035</v>
      </c>
      <c r="D292" s="94">
        <f>J4+T20+J52+J36+J132+J148+J180+J164+J116+J100+J84+J68+J196+J228+J212+T292+J244+J260+J276</f>
        <v>32615.8</v>
      </c>
      <c r="E292" s="100">
        <f>Q4+AK20+Q52+Q36+Q132+Q148+Q180+Q164+Q116+Q100+Q84+Q68+Q196+Q228+AH36+Q244+Q260+Q276</f>
        <v>1839</v>
      </c>
      <c r="F292" s="182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3">
        <f>X4+AR20+X36+X164+X68+X116+X148+X180+X196+X228+X84+X276</f>
        <v>10855.6</v>
      </c>
      <c r="I292" s="161"/>
      <c r="K292" s="4">
        <v>1</v>
      </c>
      <c r="L292" s="189">
        <v>45658</v>
      </c>
      <c r="M292" s="80">
        <v>0</v>
      </c>
      <c r="N292" s="81">
        <v>0</v>
      </c>
      <c r="O292" s="80">
        <v>0</v>
      </c>
      <c r="P292" s="81">
        <v>0</v>
      </c>
      <c r="Q292" s="82">
        <v>0</v>
      </c>
      <c r="R292" s="83">
        <v>0</v>
      </c>
      <c r="S292" s="84">
        <f t="shared" ref="S292:S303" si="127">M292+O292+Q292</f>
        <v>0</v>
      </c>
      <c r="T292" s="85">
        <f t="shared" ref="T292:T303" si="128">N292+P292+R292</f>
        <v>0</v>
      </c>
      <c r="U292" s="86">
        <v>0</v>
      </c>
      <c r="V292" s="87">
        <v>0</v>
      </c>
      <c r="W292" s="88">
        <v>0</v>
      </c>
      <c r="X292" s="87">
        <v>0</v>
      </c>
      <c r="Y292" s="89">
        <v>0</v>
      </c>
      <c r="Z292" s="90">
        <v>0</v>
      </c>
      <c r="AA292" s="91">
        <f>U292+W292+Y292</f>
        <v>0</v>
      </c>
      <c r="AB292" s="92">
        <f t="shared" ref="AB292:AB303" si="129">V292+X292+Z292</f>
        <v>0</v>
      </c>
      <c r="AC292" s="184"/>
      <c r="AD292" s="185"/>
    </row>
    <row r="293" ht="30" customHeight="1" spans="1:30">
      <c r="A293" s="36">
        <v>2</v>
      </c>
      <c r="B293" s="193">
        <v>45689</v>
      </c>
      <c r="C293" s="93">
        <f t="shared" ref="C293:C303" si="130">I5+S21+I53+I37+I133+I149+I181+I165+I117+I101+I85+I69+I197+I229+I213+S293+I245+I261+I277</f>
        <v>1409</v>
      </c>
      <c r="D293" s="94">
        <f t="shared" ref="D293:D303" si="131">J5+T21+J53+J37+J133+J149+J181+J165+J117+J101+J85+J69+J197+J229+J213+T293+J245+J261+J277</f>
        <v>44074.8</v>
      </c>
      <c r="E293" s="100">
        <f t="shared" ref="E293:E303" si="132">Q5+AK21+Q53+Q37+Q133+Q149+Q181+Q165+Q117+Q101+Q85+Q69+Q197+Q229+AH37+Q245+Q261+Q277</f>
        <v>2233</v>
      </c>
      <c r="F293" s="182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3">
        <f t="shared" ref="H293:H303" si="135">X5+AR21+X37+X165+X69+X117+X149+X181+X197+X229+X85+X277</f>
        <v>13931.1</v>
      </c>
      <c r="I293" s="161"/>
      <c r="K293" s="100">
        <v>2</v>
      </c>
      <c r="L293" s="189">
        <v>45689</v>
      </c>
      <c r="M293" s="80">
        <v>0</v>
      </c>
      <c r="N293" s="81">
        <v>0</v>
      </c>
      <c r="O293" s="80">
        <v>0</v>
      </c>
      <c r="P293" s="81">
        <v>0</v>
      </c>
      <c r="Q293" s="82">
        <v>0</v>
      </c>
      <c r="R293" s="83">
        <v>0</v>
      </c>
      <c r="S293" s="84">
        <f t="shared" si="127"/>
        <v>0</v>
      </c>
      <c r="T293" s="85">
        <f t="shared" si="128"/>
        <v>0</v>
      </c>
      <c r="U293" s="86">
        <v>0</v>
      </c>
      <c r="V293" s="87">
        <v>0</v>
      </c>
      <c r="W293" s="88">
        <v>0</v>
      </c>
      <c r="X293" s="87">
        <v>0</v>
      </c>
      <c r="Y293" s="89">
        <v>0</v>
      </c>
      <c r="Z293" s="90">
        <v>0</v>
      </c>
      <c r="AA293" s="91">
        <f t="shared" ref="AA292:AA303" si="136">U293+W293+Y293</f>
        <v>0</v>
      </c>
      <c r="AB293" s="92">
        <f t="shared" si="129"/>
        <v>0</v>
      </c>
      <c r="AC293" s="184"/>
      <c r="AD293" s="185"/>
    </row>
    <row r="294" ht="30" customHeight="1" spans="1:30">
      <c r="A294" s="36">
        <v>3</v>
      </c>
      <c r="B294" s="193">
        <v>45717</v>
      </c>
      <c r="C294" s="93">
        <f t="shared" si="130"/>
        <v>1246</v>
      </c>
      <c r="D294" s="94">
        <f t="shared" si="131"/>
        <v>39262.25</v>
      </c>
      <c r="E294" s="100">
        <f t="shared" si="132"/>
        <v>1786</v>
      </c>
      <c r="F294" s="182">
        <f t="shared" si="133"/>
        <v>56688.95</v>
      </c>
      <c r="G294" s="18">
        <f t="shared" si="134"/>
        <v>383</v>
      </c>
      <c r="H294" s="183">
        <f t="shared" si="135"/>
        <v>12093.2</v>
      </c>
      <c r="I294" s="161"/>
      <c r="K294" s="100">
        <v>3</v>
      </c>
      <c r="L294" s="189">
        <v>45717</v>
      </c>
      <c r="M294" s="80">
        <v>0</v>
      </c>
      <c r="N294" s="81">
        <v>0</v>
      </c>
      <c r="O294" s="80">
        <v>0</v>
      </c>
      <c r="P294" s="81">
        <v>0</v>
      </c>
      <c r="Q294" s="82">
        <v>0</v>
      </c>
      <c r="R294" s="83">
        <v>0</v>
      </c>
      <c r="S294" s="84">
        <f t="shared" si="127"/>
        <v>0</v>
      </c>
      <c r="T294" s="85">
        <f t="shared" si="128"/>
        <v>0</v>
      </c>
      <c r="U294" s="86">
        <v>0</v>
      </c>
      <c r="V294" s="87">
        <v>0</v>
      </c>
      <c r="W294" s="88">
        <v>0</v>
      </c>
      <c r="X294" s="87">
        <v>0</v>
      </c>
      <c r="Y294" s="89">
        <v>0</v>
      </c>
      <c r="Z294" s="90">
        <v>0</v>
      </c>
      <c r="AA294" s="91">
        <f t="shared" si="136"/>
        <v>0</v>
      </c>
      <c r="AB294" s="92">
        <f t="shared" si="129"/>
        <v>0</v>
      </c>
      <c r="AC294" s="184"/>
      <c r="AD294" s="185"/>
    </row>
    <row r="295" ht="30" customHeight="1" spans="1:30">
      <c r="A295" s="36">
        <v>4</v>
      </c>
      <c r="B295" s="193">
        <v>45748</v>
      </c>
      <c r="C295" s="93">
        <f t="shared" si="130"/>
        <v>1501</v>
      </c>
      <c r="D295" s="94">
        <f t="shared" si="131"/>
        <v>47279.25</v>
      </c>
      <c r="E295" s="100">
        <f t="shared" si="132"/>
        <v>1888</v>
      </c>
      <c r="F295" s="182">
        <f t="shared" si="133"/>
        <v>59946.1</v>
      </c>
      <c r="G295" s="18">
        <f t="shared" si="134"/>
        <v>349</v>
      </c>
      <c r="H295" s="183">
        <f t="shared" si="135"/>
        <v>11056.85</v>
      </c>
      <c r="I295" s="161"/>
      <c r="K295" s="100">
        <v>4</v>
      </c>
      <c r="L295" s="189">
        <v>45748</v>
      </c>
      <c r="M295" s="80">
        <v>0</v>
      </c>
      <c r="N295" s="81">
        <v>0</v>
      </c>
      <c r="O295" s="80">
        <v>0</v>
      </c>
      <c r="P295" s="81">
        <v>0</v>
      </c>
      <c r="Q295" s="82">
        <v>0</v>
      </c>
      <c r="R295" s="83">
        <v>0</v>
      </c>
      <c r="S295" s="84">
        <f t="shared" si="127"/>
        <v>0</v>
      </c>
      <c r="T295" s="85">
        <f t="shared" si="128"/>
        <v>0</v>
      </c>
      <c r="U295" s="86">
        <v>0</v>
      </c>
      <c r="V295" s="87">
        <v>0</v>
      </c>
      <c r="W295" s="88">
        <v>0</v>
      </c>
      <c r="X295" s="87">
        <v>0</v>
      </c>
      <c r="Y295" s="89">
        <v>0</v>
      </c>
      <c r="Z295" s="90">
        <v>0</v>
      </c>
      <c r="AA295" s="91">
        <f t="shared" si="136"/>
        <v>0</v>
      </c>
      <c r="AB295" s="92">
        <f t="shared" si="129"/>
        <v>0</v>
      </c>
      <c r="AC295" s="184"/>
      <c r="AD295" s="185"/>
    </row>
    <row r="296" ht="30" customHeight="1" spans="1:30">
      <c r="A296" s="36">
        <v>5</v>
      </c>
      <c r="B296" s="193">
        <v>45778</v>
      </c>
      <c r="C296" s="93">
        <f t="shared" si="130"/>
        <v>1763</v>
      </c>
      <c r="D296" s="94">
        <f t="shared" si="131"/>
        <v>55699.15</v>
      </c>
      <c r="E296" s="100">
        <f t="shared" si="132"/>
        <v>2245</v>
      </c>
      <c r="F296" s="182">
        <f t="shared" si="133"/>
        <v>71407.1</v>
      </c>
      <c r="G296" s="18">
        <f t="shared" si="134"/>
        <v>391</v>
      </c>
      <c r="H296" s="183">
        <f t="shared" si="135"/>
        <v>12509.95</v>
      </c>
      <c r="I296" s="161"/>
      <c r="K296" s="100">
        <v>5</v>
      </c>
      <c r="L296" s="189">
        <v>45778</v>
      </c>
      <c r="M296" s="80">
        <v>0</v>
      </c>
      <c r="N296" s="81">
        <v>0</v>
      </c>
      <c r="O296" s="80">
        <v>0</v>
      </c>
      <c r="P296" s="81">
        <v>0</v>
      </c>
      <c r="Q296" s="82">
        <v>0</v>
      </c>
      <c r="R296" s="83">
        <v>0</v>
      </c>
      <c r="S296" s="84">
        <f t="shared" si="127"/>
        <v>0</v>
      </c>
      <c r="T296" s="85">
        <f t="shared" si="128"/>
        <v>0</v>
      </c>
      <c r="U296" s="86">
        <v>0</v>
      </c>
      <c r="V296" s="87">
        <v>0</v>
      </c>
      <c r="W296" s="88">
        <v>0</v>
      </c>
      <c r="X296" s="87">
        <v>0</v>
      </c>
      <c r="Y296" s="89">
        <v>0</v>
      </c>
      <c r="Z296" s="90">
        <v>0</v>
      </c>
      <c r="AA296" s="91">
        <f t="shared" si="136"/>
        <v>0</v>
      </c>
      <c r="AB296" s="92">
        <f t="shared" si="129"/>
        <v>0</v>
      </c>
      <c r="AC296" s="184"/>
      <c r="AD296" s="185"/>
    </row>
    <row r="297" ht="30" customHeight="1" spans="1:30">
      <c r="A297" s="36">
        <v>6</v>
      </c>
      <c r="B297" s="193">
        <v>45809</v>
      </c>
      <c r="C297" s="93">
        <f t="shared" si="130"/>
        <v>1310</v>
      </c>
      <c r="D297" s="94">
        <f t="shared" si="131"/>
        <v>41127.05</v>
      </c>
      <c r="E297" s="100">
        <f t="shared" si="132"/>
        <v>1580</v>
      </c>
      <c r="F297" s="182">
        <f t="shared" si="133"/>
        <v>50180.45</v>
      </c>
      <c r="G297" s="18">
        <f t="shared" si="134"/>
        <v>336</v>
      </c>
      <c r="H297" s="183">
        <f t="shared" si="135"/>
        <v>10726</v>
      </c>
      <c r="I297" s="186" t="s">
        <v>376</v>
      </c>
      <c r="K297" s="100">
        <v>6</v>
      </c>
      <c r="L297" s="189">
        <v>45809</v>
      </c>
      <c r="M297" s="80">
        <v>0</v>
      </c>
      <c r="N297" s="81">
        <v>0</v>
      </c>
      <c r="O297" s="80">
        <v>0</v>
      </c>
      <c r="P297" s="81">
        <v>0</v>
      </c>
      <c r="Q297" s="82">
        <v>0</v>
      </c>
      <c r="R297" s="83">
        <v>0</v>
      </c>
      <c r="S297" s="84">
        <f t="shared" si="127"/>
        <v>0</v>
      </c>
      <c r="T297" s="85">
        <f t="shared" si="128"/>
        <v>0</v>
      </c>
      <c r="U297" s="86">
        <v>0</v>
      </c>
      <c r="V297" s="87">
        <v>0</v>
      </c>
      <c r="W297" s="88">
        <v>0</v>
      </c>
      <c r="X297" s="87">
        <v>0</v>
      </c>
      <c r="Y297" s="89">
        <v>0</v>
      </c>
      <c r="Z297" s="90">
        <v>0</v>
      </c>
      <c r="AA297" s="91">
        <f t="shared" si="136"/>
        <v>0</v>
      </c>
      <c r="AB297" s="92">
        <f t="shared" si="129"/>
        <v>0</v>
      </c>
      <c r="AC297" s="184"/>
      <c r="AD297" s="185"/>
    </row>
    <row r="298" ht="30" customHeight="1" spans="1:30">
      <c r="A298" s="36">
        <v>7</v>
      </c>
      <c r="B298" s="193">
        <v>45839</v>
      </c>
      <c r="C298" s="93">
        <f t="shared" si="130"/>
        <v>2093</v>
      </c>
      <c r="D298" s="94">
        <f t="shared" si="131"/>
        <v>65372.4</v>
      </c>
      <c r="E298" s="100">
        <f t="shared" si="132"/>
        <v>2155</v>
      </c>
      <c r="F298" s="182">
        <f t="shared" si="133"/>
        <v>68613.3</v>
      </c>
      <c r="G298" s="18">
        <f t="shared" si="134"/>
        <v>406</v>
      </c>
      <c r="H298" s="183">
        <f t="shared" si="135"/>
        <v>13136.7</v>
      </c>
      <c r="I298" s="186" t="s">
        <v>377</v>
      </c>
      <c r="K298" s="100">
        <v>7</v>
      </c>
      <c r="L298" s="189">
        <v>45839</v>
      </c>
      <c r="M298" s="80">
        <v>0</v>
      </c>
      <c r="N298" s="81">
        <v>0</v>
      </c>
      <c r="O298" s="82">
        <v>6</v>
      </c>
      <c r="P298" s="106">
        <v>182.05</v>
      </c>
      <c r="Q298" s="82">
        <v>67</v>
      </c>
      <c r="R298" s="107">
        <v>1815.6</v>
      </c>
      <c r="S298" s="84">
        <f t="shared" si="127"/>
        <v>73</v>
      </c>
      <c r="T298" s="85">
        <f t="shared" si="128"/>
        <v>1997.65</v>
      </c>
      <c r="U298" s="86">
        <v>0</v>
      </c>
      <c r="V298" s="87">
        <v>0</v>
      </c>
      <c r="W298" s="187">
        <v>8</v>
      </c>
      <c r="X298" s="110">
        <v>340.2</v>
      </c>
      <c r="Y298" s="111">
        <v>30</v>
      </c>
      <c r="Z298" s="112">
        <v>1323.95</v>
      </c>
      <c r="AA298" s="91">
        <f t="shared" si="136"/>
        <v>38</v>
      </c>
      <c r="AB298" s="92">
        <f t="shared" si="129"/>
        <v>1664.15</v>
      </c>
      <c r="AC298" s="184"/>
      <c r="AD298" s="185"/>
    </row>
    <row r="299" ht="30" customHeight="1" spans="1:30">
      <c r="A299" s="36">
        <v>8</v>
      </c>
      <c r="B299" s="193">
        <v>45870</v>
      </c>
      <c r="C299" s="93">
        <f t="shared" si="130"/>
        <v>1917</v>
      </c>
      <c r="D299" s="94">
        <f t="shared" si="131"/>
        <v>60009.3</v>
      </c>
      <c r="E299" s="100">
        <f t="shared" si="132"/>
        <v>2373</v>
      </c>
      <c r="F299" s="182">
        <f t="shared" si="133"/>
        <v>77229.6</v>
      </c>
      <c r="G299" s="18">
        <f t="shared" si="134"/>
        <v>393</v>
      </c>
      <c r="H299" s="183">
        <f t="shared" si="135"/>
        <v>12455.65</v>
      </c>
      <c r="I299" s="186" t="s">
        <v>377</v>
      </c>
      <c r="K299" s="100">
        <v>8</v>
      </c>
      <c r="L299" s="189">
        <v>45870</v>
      </c>
      <c r="M299" s="82">
        <v>1</v>
      </c>
      <c r="N299" s="106">
        <v>31.8</v>
      </c>
      <c r="O299" s="82">
        <v>16</v>
      </c>
      <c r="P299" s="106">
        <v>493.15</v>
      </c>
      <c r="Q299" s="82">
        <v>84</v>
      </c>
      <c r="R299" s="107">
        <v>2372.95</v>
      </c>
      <c r="S299" s="84">
        <f t="shared" si="127"/>
        <v>101</v>
      </c>
      <c r="T299" s="85">
        <f t="shared" si="128"/>
        <v>2897.9</v>
      </c>
      <c r="U299" s="113">
        <v>0</v>
      </c>
      <c r="V299" s="106">
        <v>0</v>
      </c>
      <c r="W299" s="188">
        <v>3</v>
      </c>
      <c r="X299" s="106">
        <v>133.75</v>
      </c>
      <c r="Y299" s="114">
        <v>4</v>
      </c>
      <c r="Z299" s="115">
        <v>182.1</v>
      </c>
      <c r="AA299" s="91">
        <f t="shared" si="136"/>
        <v>7</v>
      </c>
      <c r="AB299" s="92">
        <f t="shared" si="129"/>
        <v>315.85</v>
      </c>
      <c r="AC299" s="184"/>
      <c r="AD299" s="185"/>
    </row>
    <row r="300" ht="30" customHeight="1" spans="1:30">
      <c r="A300" s="36">
        <v>9</v>
      </c>
      <c r="B300" s="193">
        <v>45901</v>
      </c>
      <c r="C300" s="93">
        <f t="shared" si="130"/>
        <v>1572</v>
      </c>
      <c r="D300" s="94">
        <f t="shared" si="131"/>
        <v>48774.25</v>
      </c>
      <c r="E300" s="100">
        <f t="shared" si="132"/>
        <v>2483</v>
      </c>
      <c r="F300" s="182">
        <f t="shared" si="133"/>
        <v>78450.2</v>
      </c>
      <c r="G300" s="18">
        <f t="shared" si="134"/>
        <v>488</v>
      </c>
      <c r="H300" s="183">
        <f t="shared" si="135"/>
        <v>15550.75</v>
      </c>
      <c r="I300" s="161"/>
      <c r="K300" s="100">
        <v>9</v>
      </c>
      <c r="L300" s="189">
        <v>45901</v>
      </c>
      <c r="M300" s="82">
        <v>8</v>
      </c>
      <c r="N300" s="106">
        <v>229.4</v>
      </c>
      <c r="O300" s="82">
        <v>7</v>
      </c>
      <c r="P300" s="106">
        <v>208.9</v>
      </c>
      <c r="Q300" s="82">
        <v>34</v>
      </c>
      <c r="R300" s="107">
        <v>864.1</v>
      </c>
      <c r="S300" s="84">
        <f t="shared" si="127"/>
        <v>49</v>
      </c>
      <c r="T300" s="85">
        <f t="shared" si="128"/>
        <v>1302.4</v>
      </c>
      <c r="U300" s="86">
        <v>0</v>
      </c>
      <c r="V300" s="87">
        <v>0</v>
      </c>
      <c r="W300" s="88">
        <v>0</v>
      </c>
      <c r="X300" s="87">
        <v>0</v>
      </c>
      <c r="Y300" s="89">
        <v>0</v>
      </c>
      <c r="Z300" s="90">
        <v>0</v>
      </c>
      <c r="AA300" s="91">
        <f t="shared" si="136"/>
        <v>0</v>
      </c>
      <c r="AB300" s="92">
        <f t="shared" si="129"/>
        <v>0</v>
      </c>
      <c r="AC300" s="184"/>
      <c r="AD300" s="185"/>
    </row>
    <row r="301" ht="30" customHeight="1" spans="1:30">
      <c r="A301" s="36">
        <v>10</v>
      </c>
      <c r="B301" s="193">
        <v>45931</v>
      </c>
      <c r="C301" s="93">
        <f t="shared" si="130"/>
        <v>1167</v>
      </c>
      <c r="D301" s="94">
        <f t="shared" si="131"/>
        <v>35935.25</v>
      </c>
      <c r="E301" s="100">
        <f t="shared" si="132"/>
        <v>1802</v>
      </c>
      <c r="F301" s="182">
        <f t="shared" si="133"/>
        <v>56889.4</v>
      </c>
      <c r="G301" s="18">
        <f t="shared" si="134"/>
        <v>296</v>
      </c>
      <c r="H301" s="183">
        <f t="shared" si="135"/>
        <v>9374.4</v>
      </c>
      <c r="I301" s="161"/>
      <c r="K301" s="100">
        <v>10</v>
      </c>
      <c r="L301" s="189">
        <v>45931</v>
      </c>
      <c r="M301" s="80">
        <v>0</v>
      </c>
      <c r="N301" s="81">
        <v>0</v>
      </c>
      <c r="O301" s="80">
        <v>0</v>
      </c>
      <c r="P301" s="81">
        <v>0</v>
      </c>
      <c r="Q301" s="82">
        <v>9</v>
      </c>
      <c r="R301" s="107">
        <v>242.6</v>
      </c>
      <c r="S301" s="84">
        <f t="shared" si="127"/>
        <v>9</v>
      </c>
      <c r="T301" s="85">
        <f t="shared" si="128"/>
        <v>242.6</v>
      </c>
      <c r="U301" s="89">
        <v>0</v>
      </c>
      <c r="V301" s="87">
        <v>0</v>
      </c>
      <c r="W301" s="88">
        <v>0</v>
      </c>
      <c r="X301" s="87">
        <v>0</v>
      </c>
      <c r="Y301" s="89">
        <v>0</v>
      </c>
      <c r="Z301" s="90">
        <v>0</v>
      </c>
      <c r="AA301" s="91">
        <f t="shared" si="136"/>
        <v>0</v>
      </c>
      <c r="AB301" s="92">
        <f t="shared" si="129"/>
        <v>0</v>
      </c>
      <c r="AC301" s="184"/>
      <c r="AD301" s="185"/>
    </row>
    <row r="302" ht="30" customHeight="1" spans="1:30">
      <c r="A302" s="36">
        <v>11</v>
      </c>
      <c r="B302" s="193">
        <v>45962</v>
      </c>
      <c r="C302" s="93">
        <f t="shared" si="130"/>
        <v>1262</v>
      </c>
      <c r="D302" s="94">
        <f t="shared" si="131"/>
        <v>38728.7</v>
      </c>
      <c r="E302" s="100">
        <f t="shared" si="132"/>
        <v>1827</v>
      </c>
      <c r="F302" s="182">
        <f t="shared" si="133"/>
        <v>57878.25</v>
      </c>
      <c r="G302" s="18">
        <f t="shared" si="134"/>
        <v>295</v>
      </c>
      <c r="H302" s="183">
        <f t="shared" si="135"/>
        <v>9419.6</v>
      </c>
      <c r="I302" s="161"/>
      <c r="K302" s="100">
        <v>11</v>
      </c>
      <c r="L302" s="189">
        <v>45962</v>
      </c>
      <c r="M302" s="80">
        <v>0</v>
      </c>
      <c r="N302" s="81">
        <v>0</v>
      </c>
      <c r="O302" s="80">
        <v>0</v>
      </c>
      <c r="P302" s="81">
        <v>0</v>
      </c>
      <c r="Q302" s="82">
        <v>0</v>
      </c>
      <c r="R302" s="83">
        <v>0</v>
      </c>
      <c r="S302" s="84">
        <f t="shared" si="127"/>
        <v>0</v>
      </c>
      <c r="T302" s="85">
        <f t="shared" si="128"/>
        <v>0</v>
      </c>
      <c r="U302" s="86">
        <v>0</v>
      </c>
      <c r="V302" s="87">
        <v>0</v>
      </c>
      <c r="W302" s="88">
        <v>0</v>
      </c>
      <c r="X302" s="87">
        <v>0</v>
      </c>
      <c r="Y302" s="89">
        <v>0</v>
      </c>
      <c r="Z302" s="90">
        <v>0</v>
      </c>
      <c r="AA302" s="91">
        <f t="shared" si="136"/>
        <v>0</v>
      </c>
      <c r="AB302" s="92">
        <f t="shared" si="129"/>
        <v>0</v>
      </c>
      <c r="AC302" s="184"/>
      <c r="AD302" s="185"/>
    </row>
    <row r="303" ht="30" customHeight="1" spans="1:30">
      <c r="A303" s="36">
        <v>12</v>
      </c>
      <c r="B303" s="193">
        <v>45992</v>
      </c>
      <c r="C303" s="93">
        <f t="shared" si="130"/>
        <v>1544</v>
      </c>
      <c r="D303" s="94">
        <f t="shared" si="131"/>
        <v>47467.9</v>
      </c>
      <c r="E303" s="100">
        <f t="shared" si="132"/>
        <v>2361</v>
      </c>
      <c r="F303" s="182">
        <f t="shared" si="133"/>
        <v>74418.45</v>
      </c>
      <c r="G303" s="18">
        <f t="shared" si="134"/>
        <v>370</v>
      </c>
      <c r="H303" s="183">
        <f t="shared" si="135"/>
        <v>11665.6</v>
      </c>
      <c r="I303" s="161"/>
      <c r="K303" s="100">
        <v>12</v>
      </c>
      <c r="L303" s="189">
        <v>45992</v>
      </c>
      <c r="M303" s="80">
        <v>0</v>
      </c>
      <c r="N303" s="81">
        <v>0</v>
      </c>
      <c r="O303" s="80">
        <v>0</v>
      </c>
      <c r="P303" s="81">
        <v>0</v>
      </c>
      <c r="Q303" s="82">
        <v>0</v>
      </c>
      <c r="R303" s="83">
        <v>0</v>
      </c>
      <c r="S303" s="84">
        <f t="shared" si="127"/>
        <v>0</v>
      </c>
      <c r="T303" s="85">
        <f t="shared" si="128"/>
        <v>0</v>
      </c>
      <c r="U303" s="86">
        <v>0</v>
      </c>
      <c r="V303" s="87">
        <v>0</v>
      </c>
      <c r="W303" s="88">
        <v>0</v>
      </c>
      <c r="X303" s="87">
        <v>0</v>
      </c>
      <c r="Y303" s="89">
        <v>0</v>
      </c>
      <c r="Z303" s="90">
        <v>0</v>
      </c>
      <c r="AA303" s="91">
        <f t="shared" si="136"/>
        <v>0</v>
      </c>
      <c r="AB303" s="92">
        <f t="shared" si="129"/>
        <v>0</v>
      </c>
      <c r="AC303" s="184"/>
      <c r="AD303" s="185"/>
    </row>
    <row r="304" ht="30" customHeight="1" spans="1:30">
      <c r="A304" s="56"/>
      <c r="B304" s="118" t="s">
        <v>25</v>
      </c>
      <c r="C304" s="132">
        <f t="shared" ref="C304:H304" si="137">SUM(C292:C303)</f>
        <v>17819</v>
      </c>
      <c r="D304" s="133">
        <f t="shared" si="137"/>
        <v>556346.1</v>
      </c>
      <c r="E304" s="16">
        <f t="shared" si="137"/>
        <v>24572</v>
      </c>
      <c r="F304" s="134">
        <f t="shared" si="137"/>
        <v>780850.4</v>
      </c>
      <c r="G304" s="16">
        <f t="shared" si="137"/>
        <v>4490</v>
      </c>
      <c r="H304" s="122">
        <f t="shared" si="137"/>
        <v>142775.4</v>
      </c>
      <c r="I304" s="163"/>
      <c r="K304" s="16"/>
      <c r="L304" s="17" t="s">
        <v>25</v>
      </c>
      <c r="M304" s="118">
        <f t="shared" ref="M304:AD304" si="138">SUM(M292:M303)</f>
        <v>9</v>
      </c>
      <c r="N304" s="119">
        <f t="shared" si="138"/>
        <v>261.2</v>
      </c>
      <c r="O304" s="120">
        <f t="shared" si="138"/>
        <v>29</v>
      </c>
      <c r="P304" s="119">
        <f t="shared" si="138"/>
        <v>884.1</v>
      </c>
      <c r="Q304" s="121">
        <f t="shared" si="138"/>
        <v>194</v>
      </c>
      <c r="R304" s="122">
        <f t="shared" si="138"/>
        <v>5295.25</v>
      </c>
      <c r="S304" s="123">
        <f t="shared" si="138"/>
        <v>232</v>
      </c>
      <c r="T304" s="124">
        <f t="shared" si="138"/>
        <v>6440.55</v>
      </c>
      <c r="U304" s="125">
        <f t="shared" si="138"/>
        <v>0</v>
      </c>
      <c r="V304" s="126">
        <f t="shared" si="138"/>
        <v>0</v>
      </c>
      <c r="W304" s="127">
        <f t="shared" si="138"/>
        <v>11</v>
      </c>
      <c r="X304" s="126">
        <f t="shared" si="138"/>
        <v>473.95</v>
      </c>
      <c r="Y304" s="128">
        <f t="shared" si="138"/>
        <v>34</v>
      </c>
      <c r="Z304" s="129">
        <f t="shared" si="138"/>
        <v>1506.05</v>
      </c>
      <c r="AA304" s="130">
        <f t="shared" si="138"/>
        <v>45</v>
      </c>
      <c r="AB304" s="131">
        <f t="shared" si="138"/>
        <v>1980</v>
      </c>
      <c r="AC304" s="184"/>
      <c r="AD304" s="185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00"/>
  <sheetViews>
    <sheetView tabSelected="1" zoomScale="70" zoomScaleNormal="70" topLeftCell="A202" workbookViewId="0">
      <selection activeCell="L228" sqref="L228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/>
      <c r="D5" s="32"/>
      <c r="E5" s="33"/>
      <c r="F5" s="34"/>
      <c r="G5" s="35"/>
      <c r="H5" s="34"/>
      <c r="I5" s="36">
        <f t="shared" si="0"/>
        <v>0</v>
      </c>
      <c r="J5" s="37">
        <f t="shared" si="1"/>
        <v>0</v>
      </c>
      <c r="K5" s="38"/>
      <c r="L5" s="32"/>
      <c r="M5" s="33"/>
      <c r="N5" s="32"/>
      <c r="O5" s="39"/>
      <c r="P5" s="40"/>
      <c r="Q5" s="41">
        <f t="shared" si="2"/>
        <v>0</v>
      </c>
      <c r="R5" s="40">
        <f t="shared" si="3"/>
        <v>0</v>
      </c>
      <c r="S5" s="46"/>
      <c r="T5" s="48"/>
      <c r="U5" s="44"/>
      <c r="V5" s="49"/>
      <c r="W5" s="46">
        <f t="shared" si="4"/>
        <v>0</v>
      </c>
      <c r="X5" s="47">
        <f t="shared" si="5"/>
        <v>0</v>
      </c>
    </row>
    <row r="6" customFormat="1" ht="30" customHeight="1" spans="1:25">
      <c r="A6" s="41">
        <v>3</v>
      </c>
      <c r="B6" s="30">
        <v>46082</v>
      </c>
      <c r="C6" s="31"/>
      <c r="D6" s="50"/>
      <c r="E6" s="33"/>
      <c r="F6" s="51"/>
      <c r="G6" s="35"/>
      <c r="H6" s="34"/>
      <c r="I6" s="36">
        <f t="shared" si="0"/>
        <v>0</v>
      </c>
      <c r="J6" s="37">
        <f t="shared" si="1"/>
        <v>0</v>
      </c>
      <c r="K6" s="38"/>
      <c r="L6" s="50"/>
      <c r="M6" s="33"/>
      <c r="N6" s="50"/>
      <c r="O6" s="39"/>
      <c r="P6" s="40"/>
      <c r="Q6" s="41">
        <f t="shared" si="2"/>
        <v>0</v>
      </c>
      <c r="R6" s="40">
        <f t="shared" si="3"/>
        <v>0</v>
      </c>
      <c r="S6" s="31"/>
      <c r="T6" s="52"/>
      <c r="U6" s="44"/>
      <c r="V6" s="49"/>
      <c r="W6" s="46">
        <f t="shared" si="4"/>
        <v>0</v>
      </c>
      <c r="X6" s="47">
        <f t="shared" si="5"/>
        <v>0</v>
      </c>
    </row>
    <row r="7" customFormat="1" ht="30" customHeight="1" spans="1:25">
      <c r="A7" s="41">
        <v>4</v>
      </c>
      <c r="B7" s="30">
        <v>46113</v>
      </c>
      <c r="C7" s="31"/>
      <c r="D7" s="32"/>
      <c r="E7" s="33"/>
      <c r="F7" s="34"/>
      <c r="G7" s="35"/>
      <c r="H7" s="34"/>
      <c r="I7" s="36">
        <f t="shared" si="0"/>
        <v>0</v>
      </c>
      <c r="J7" s="37">
        <f t="shared" si="1"/>
        <v>0</v>
      </c>
      <c r="K7" s="38"/>
      <c r="L7" s="32"/>
      <c r="M7" s="33"/>
      <c r="N7" s="32"/>
      <c r="O7" s="39"/>
      <c r="P7" s="40"/>
      <c r="Q7" s="41">
        <f t="shared" si="2"/>
        <v>0</v>
      </c>
      <c r="R7" s="40">
        <f t="shared" si="3"/>
        <v>0</v>
      </c>
      <c r="S7" s="31"/>
      <c r="T7" s="52"/>
      <c r="U7" s="44"/>
      <c r="V7" s="49"/>
      <c r="W7" s="46">
        <f t="shared" si="4"/>
        <v>0</v>
      </c>
      <c r="X7" s="47">
        <f t="shared" si="5"/>
        <v>0</v>
      </c>
    </row>
    <row r="8" customFormat="1" ht="30" customHeight="1" spans="1:25">
      <c r="A8" s="41">
        <v>5</v>
      </c>
      <c r="B8" s="30">
        <v>46143</v>
      </c>
      <c r="C8" s="31"/>
      <c r="D8" s="32"/>
      <c r="E8" s="33"/>
      <c r="F8" s="34"/>
      <c r="G8" s="35"/>
      <c r="H8" s="34"/>
      <c r="I8" s="36">
        <f t="shared" si="0"/>
        <v>0</v>
      </c>
      <c r="J8" s="37">
        <f t="shared" si="1"/>
        <v>0</v>
      </c>
      <c r="K8" s="38"/>
      <c r="L8" s="32"/>
      <c r="M8" s="33"/>
      <c r="N8" s="32"/>
      <c r="O8" s="39"/>
      <c r="P8" s="40"/>
      <c r="Q8" s="41">
        <f t="shared" si="2"/>
        <v>0</v>
      </c>
      <c r="R8" s="40">
        <f t="shared" si="3"/>
        <v>0</v>
      </c>
      <c r="S8" s="31"/>
      <c r="T8" s="52"/>
      <c r="U8" s="44"/>
      <c r="V8" s="49"/>
      <c r="W8" s="46">
        <f t="shared" si="4"/>
        <v>0</v>
      </c>
      <c r="X8" s="47">
        <f t="shared" si="5"/>
        <v>0</v>
      </c>
    </row>
    <row r="9" customFormat="1" ht="30" customHeight="1" spans="1:25">
      <c r="A9" s="41">
        <v>6</v>
      </c>
      <c r="B9" s="30">
        <v>46174</v>
      </c>
      <c r="C9" s="31"/>
      <c r="D9" s="32"/>
      <c r="E9" s="33"/>
      <c r="F9" s="34"/>
      <c r="G9" s="35"/>
      <c r="H9" s="34"/>
      <c r="I9" s="36">
        <f t="shared" si="0"/>
        <v>0</v>
      </c>
      <c r="J9" s="37">
        <f t="shared" si="1"/>
        <v>0</v>
      </c>
      <c r="K9" s="38"/>
      <c r="L9" s="32"/>
      <c r="M9" s="33"/>
      <c r="N9" s="32"/>
      <c r="O9" s="39"/>
      <c r="P9" s="40"/>
      <c r="Q9" s="41">
        <f t="shared" si="2"/>
        <v>0</v>
      </c>
      <c r="R9" s="40">
        <f t="shared" si="3"/>
        <v>0</v>
      </c>
      <c r="S9" s="53"/>
      <c r="T9" s="54"/>
      <c r="U9" s="33"/>
      <c r="V9" s="55"/>
      <c r="W9" s="46">
        <f t="shared" si="4"/>
        <v>0</v>
      </c>
      <c r="X9" s="47">
        <f t="shared" si="5"/>
        <v>0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53"/>
      <c r="T10" s="54"/>
      <c r="U10" s="33"/>
      <c r="V10" s="55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53"/>
      <c r="T11" s="54"/>
      <c r="U11" s="33"/>
      <c r="V11" s="55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53"/>
      <c r="T12" s="54"/>
      <c r="U12" s="33"/>
      <c r="V12" s="55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53"/>
      <c r="T13" s="54"/>
      <c r="U13" s="33"/>
      <c r="V13" s="55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53"/>
      <c r="T14" s="54"/>
      <c r="U14" s="33"/>
      <c r="V14" s="55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53"/>
      <c r="T15" s="54"/>
      <c r="U15" s="33"/>
      <c r="V15" s="55"/>
      <c r="W15" s="46">
        <f t="shared" si="4"/>
        <v>0</v>
      </c>
      <c r="X15" s="47">
        <f t="shared" si="5"/>
        <v>0</v>
      </c>
    </row>
    <row r="16" customFormat="1" ht="30" customHeight="1" spans="1:25">
      <c r="A16" s="56"/>
      <c r="B16" s="57" t="s">
        <v>25</v>
      </c>
      <c r="C16" s="56">
        <f t="shared" ref="C16:X16" si="6">SUM(C4:C15)</f>
        <v>416</v>
      </c>
      <c r="D16" s="58">
        <f t="shared" si="6"/>
        <v>13091.65</v>
      </c>
      <c r="E16" s="59">
        <f t="shared" si="6"/>
        <v>461</v>
      </c>
      <c r="F16" s="60">
        <f t="shared" si="6"/>
        <v>14508.35</v>
      </c>
      <c r="G16" s="59">
        <f t="shared" si="6"/>
        <v>0</v>
      </c>
      <c r="H16" s="60">
        <f t="shared" si="6"/>
        <v>0</v>
      </c>
      <c r="I16" s="56">
        <f t="shared" si="6"/>
        <v>877</v>
      </c>
      <c r="J16" s="61">
        <f t="shared" si="6"/>
        <v>27600</v>
      </c>
      <c r="K16" s="62">
        <f t="shared" si="6"/>
        <v>757</v>
      </c>
      <c r="L16" s="63">
        <f t="shared" si="6"/>
        <v>23840.1</v>
      </c>
      <c r="M16" s="64">
        <f t="shared" si="6"/>
        <v>661</v>
      </c>
      <c r="N16" s="58">
        <f t="shared" si="6"/>
        <v>21323.55</v>
      </c>
      <c r="O16" s="59">
        <f t="shared" si="6"/>
        <v>0</v>
      </c>
      <c r="P16" s="60">
        <f t="shared" si="6"/>
        <v>0</v>
      </c>
      <c r="Q16" s="56">
        <f t="shared" si="6"/>
        <v>1418</v>
      </c>
      <c r="R16" s="60">
        <f t="shared" si="6"/>
        <v>45163.65</v>
      </c>
      <c r="S16" s="56">
        <f t="shared" si="6"/>
        <v>160</v>
      </c>
      <c r="T16" s="63">
        <f t="shared" si="6"/>
        <v>5075.9</v>
      </c>
      <c r="U16" s="65">
        <f t="shared" si="6"/>
        <v>0</v>
      </c>
      <c r="V16" s="66">
        <f t="shared" si="6"/>
        <v>0</v>
      </c>
      <c r="W16" s="56">
        <f t="shared" si="6"/>
        <v>160</v>
      </c>
      <c r="X16" s="67">
        <f t="shared" si="6"/>
        <v>5075.9</v>
      </c>
    </row>
    <row r="17" customFormat="1" ht="47.25" spans="1:44">
      <c r="A17" s="68" t="s">
        <v>379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</row>
    <row r="18" customFormat="1" ht="29" customHeight="1" spans="1:44">
      <c r="A18" s="4" t="s">
        <v>1</v>
      </c>
      <c r="B18" s="69" t="s">
        <v>2</v>
      </c>
      <c r="C18" s="70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71"/>
      <c r="K18" s="70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2"/>
      <c r="S18" s="7" t="s">
        <v>166</v>
      </c>
      <c r="T18" s="73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4"/>
      <c r="AC18" s="70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2"/>
      <c r="AK18" s="7" t="s">
        <v>173</v>
      </c>
      <c r="AL18" s="71"/>
      <c r="AM18" s="12" t="s">
        <v>188</v>
      </c>
      <c r="AN18" s="13"/>
      <c r="AO18" s="13" t="s">
        <v>189</v>
      </c>
      <c r="AP18" s="14"/>
      <c r="AQ18" s="10" t="s">
        <v>174</v>
      </c>
      <c r="AR18" s="75"/>
    </row>
    <row r="19" customFormat="1" ht="31" customHeight="1" spans="1:44">
      <c r="A19" s="16"/>
      <c r="B19" s="76"/>
      <c r="C19" s="77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7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8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9" t="s">
        <v>10</v>
      </c>
      <c r="AC19" s="77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8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80">
        <v>0</v>
      </c>
      <c r="D20" s="81">
        <v>0</v>
      </c>
      <c r="E20" s="80">
        <v>0</v>
      </c>
      <c r="F20" s="81">
        <v>0</v>
      </c>
      <c r="G20" s="82">
        <v>0</v>
      </c>
      <c r="H20" s="83">
        <v>0</v>
      </c>
      <c r="I20" s="84">
        <f t="shared" ref="I20:I31" si="7">C20+E20+G20</f>
        <v>0</v>
      </c>
      <c r="J20" s="85">
        <f t="shared" ref="J20:J31" si="8">D20+F20+H20</f>
        <v>0</v>
      </c>
      <c r="K20" s="86">
        <v>149</v>
      </c>
      <c r="L20" s="87">
        <v>4573.15</v>
      </c>
      <c r="M20" s="88">
        <v>127</v>
      </c>
      <c r="N20" s="87">
        <v>3902</v>
      </c>
      <c r="O20" s="89">
        <v>0</v>
      </c>
      <c r="P20" s="90">
        <v>0</v>
      </c>
      <c r="Q20" s="91">
        <f t="shared" ref="Q20:Q31" si="9">K20+M20+O20</f>
        <v>276</v>
      </c>
      <c r="R20" s="92">
        <f t="shared" ref="R20:R31" si="10">L20+N20+P20</f>
        <v>8475.15</v>
      </c>
      <c r="S20" s="93">
        <f>I20+Q20</f>
        <v>276</v>
      </c>
      <c r="T20" s="94">
        <f t="shared" ref="T20:T31" si="11">J20+R20</f>
        <v>8475.15</v>
      </c>
      <c r="U20" s="93">
        <v>0</v>
      </c>
      <c r="V20" s="87">
        <v>0</v>
      </c>
      <c r="W20" s="95">
        <v>0</v>
      </c>
      <c r="X20" s="87">
        <v>0</v>
      </c>
      <c r="Y20" s="95">
        <v>0</v>
      </c>
      <c r="Z20" s="94">
        <v>0</v>
      </c>
      <c r="AA20" s="93">
        <f t="shared" ref="AA20:AA31" si="12">U20+W20+Y20</f>
        <v>0</v>
      </c>
      <c r="AB20" s="96">
        <f t="shared" ref="AB20:AB31" si="13">V20+X20+Z20</f>
        <v>0</v>
      </c>
      <c r="AC20" s="86">
        <v>202</v>
      </c>
      <c r="AD20" s="87">
        <v>6220.25</v>
      </c>
      <c r="AE20" s="88">
        <v>331</v>
      </c>
      <c r="AF20" s="87">
        <v>10609.45</v>
      </c>
      <c r="AG20" s="95">
        <v>0</v>
      </c>
      <c r="AH20" s="87">
        <v>0</v>
      </c>
      <c r="AI20" s="97">
        <f t="shared" ref="AI20:AI31" si="14">AC20+AE20+AG20</f>
        <v>533</v>
      </c>
      <c r="AJ20" s="92">
        <f t="shared" ref="AJ20:AJ31" si="15">AD20+AF20+AH20</f>
        <v>16829.7</v>
      </c>
      <c r="AK20" s="18">
        <f t="shared" ref="AK20:AK31" si="16">AA20+AI20</f>
        <v>533</v>
      </c>
      <c r="AL20" s="96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8">
        <v>0</v>
      </c>
      <c r="AQ20" s="46">
        <f t="shared" ref="AQ20:AQ31" si="18">AM20+AO20</f>
        <v>52</v>
      </c>
      <c r="AR20" s="99">
        <f t="shared" ref="AR20:AR31" si="19">AN20+AP20</f>
        <v>1678.6</v>
      </c>
    </row>
    <row r="21" customFormat="1" ht="30" customHeight="1" spans="1:44">
      <c r="A21" s="100">
        <v>2</v>
      </c>
      <c r="B21" s="30">
        <v>46054</v>
      </c>
      <c r="C21" s="82"/>
      <c r="D21" s="81"/>
      <c r="E21" s="82"/>
      <c r="F21" s="81"/>
      <c r="G21" s="82"/>
      <c r="H21" s="83"/>
      <c r="I21" s="84">
        <f t="shared" si="7"/>
        <v>0</v>
      </c>
      <c r="J21" s="85">
        <f t="shared" si="8"/>
        <v>0</v>
      </c>
      <c r="K21" s="86"/>
      <c r="L21" s="87"/>
      <c r="M21" s="88"/>
      <c r="N21" s="87"/>
      <c r="O21" s="89"/>
      <c r="P21" s="90"/>
      <c r="Q21" s="91">
        <f t="shared" si="9"/>
        <v>0</v>
      </c>
      <c r="R21" s="92">
        <f t="shared" si="10"/>
        <v>0</v>
      </c>
      <c r="S21" s="93">
        <f t="shared" ref="S20:S31" si="20">I21+Q21</f>
        <v>0</v>
      </c>
      <c r="T21" s="94">
        <f t="shared" si="11"/>
        <v>0</v>
      </c>
      <c r="U21" s="101"/>
      <c r="V21" s="87"/>
      <c r="W21" s="95"/>
      <c r="X21" s="87"/>
      <c r="Y21" s="95"/>
      <c r="Z21" s="94"/>
      <c r="AA21" s="93">
        <f t="shared" si="12"/>
        <v>0</v>
      </c>
      <c r="AB21" s="96">
        <f t="shared" si="13"/>
        <v>0</v>
      </c>
      <c r="AC21" s="86"/>
      <c r="AD21" s="87"/>
      <c r="AE21" s="88"/>
      <c r="AF21" s="87"/>
      <c r="AG21" s="95"/>
      <c r="AH21" s="87"/>
      <c r="AI21" s="97">
        <f t="shared" si="14"/>
        <v>0</v>
      </c>
      <c r="AJ21" s="92">
        <f t="shared" si="15"/>
        <v>0</v>
      </c>
      <c r="AK21" s="18">
        <f t="shared" si="16"/>
        <v>0</v>
      </c>
      <c r="AL21" s="96">
        <f t="shared" si="17"/>
        <v>0</v>
      </c>
      <c r="AM21" s="46"/>
      <c r="AN21" s="48"/>
      <c r="AO21" s="44"/>
      <c r="AP21" s="99"/>
      <c r="AQ21" s="46">
        <f t="shared" si="18"/>
        <v>0</v>
      </c>
      <c r="AR21" s="99">
        <f t="shared" si="19"/>
        <v>0</v>
      </c>
    </row>
    <row r="22" customFormat="1" ht="30" customHeight="1" spans="1:44">
      <c r="A22" s="100">
        <v>3</v>
      </c>
      <c r="B22" s="30">
        <v>46082</v>
      </c>
      <c r="C22" s="82"/>
      <c r="D22" s="81"/>
      <c r="E22" s="80"/>
      <c r="F22" s="81"/>
      <c r="G22" s="82"/>
      <c r="H22" s="83"/>
      <c r="I22" s="84">
        <f t="shared" si="7"/>
        <v>0</v>
      </c>
      <c r="J22" s="85">
        <f t="shared" si="8"/>
        <v>0</v>
      </c>
      <c r="K22" s="86"/>
      <c r="L22" s="102"/>
      <c r="M22" s="88"/>
      <c r="N22" s="102"/>
      <c r="O22" s="89"/>
      <c r="P22" s="90"/>
      <c r="Q22" s="91">
        <f t="shared" si="9"/>
        <v>0</v>
      </c>
      <c r="R22" s="92">
        <f t="shared" si="10"/>
        <v>0</v>
      </c>
      <c r="S22" s="93">
        <f t="shared" si="20"/>
        <v>0</v>
      </c>
      <c r="T22" s="94">
        <f t="shared" si="11"/>
        <v>0</v>
      </c>
      <c r="U22" s="103"/>
      <c r="V22" s="104"/>
      <c r="W22" s="95"/>
      <c r="X22" s="87"/>
      <c r="Y22" s="95"/>
      <c r="Z22" s="94"/>
      <c r="AA22" s="93">
        <f t="shared" si="12"/>
        <v>0</v>
      </c>
      <c r="AB22" s="96">
        <f t="shared" si="13"/>
        <v>0</v>
      </c>
      <c r="AC22" s="86"/>
      <c r="AD22" s="102"/>
      <c r="AE22" s="88"/>
      <c r="AF22" s="102"/>
      <c r="AG22" s="95"/>
      <c r="AH22" s="87"/>
      <c r="AI22" s="97">
        <f t="shared" si="14"/>
        <v>0</v>
      </c>
      <c r="AJ22" s="92">
        <f t="shared" si="15"/>
        <v>0</v>
      </c>
      <c r="AK22" s="18">
        <f t="shared" si="16"/>
        <v>0</v>
      </c>
      <c r="AL22" s="96">
        <f t="shared" si="17"/>
        <v>0</v>
      </c>
      <c r="AM22" s="31"/>
      <c r="AN22" s="50"/>
      <c r="AO22" s="44"/>
      <c r="AP22" s="99"/>
      <c r="AQ22" s="46">
        <f t="shared" si="18"/>
        <v>0</v>
      </c>
      <c r="AR22" s="99">
        <f t="shared" si="19"/>
        <v>0</v>
      </c>
    </row>
    <row r="23" customFormat="1" ht="30" customHeight="1" spans="1:44">
      <c r="A23" s="100">
        <v>4</v>
      </c>
      <c r="B23" s="30">
        <v>46113</v>
      </c>
      <c r="C23" s="80"/>
      <c r="D23" s="81"/>
      <c r="E23" s="80"/>
      <c r="F23" s="81"/>
      <c r="G23" s="82"/>
      <c r="H23" s="83"/>
      <c r="I23" s="84">
        <f t="shared" si="7"/>
        <v>0</v>
      </c>
      <c r="J23" s="85">
        <f t="shared" si="8"/>
        <v>0</v>
      </c>
      <c r="K23" s="86"/>
      <c r="L23" s="87"/>
      <c r="M23" s="88"/>
      <c r="N23" s="87"/>
      <c r="O23" s="89"/>
      <c r="P23" s="90"/>
      <c r="Q23" s="91">
        <f t="shared" si="9"/>
        <v>0</v>
      </c>
      <c r="R23" s="92">
        <f t="shared" si="10"/>
        <v>0</v>
      </c>
      <c r="S23" s="93">
        <f t="shared" si="20"/>
        <v>0</v>
      </c>
      <c r="T23" s="94">
        <f t="shared" si="11"/>
        <v>0</v>
      </c>
      <c r="U23" s="103"/>
      <c r="V23" s="104"/>
      <c r="W23" s="95"/>
      <c r="X23" s="87"/>
      <c r="Y23" s="95"/>
      <c r="Z23" s="94"/>
      <c r="AA23" s="93">
        <f t="shared" si="12"/>
        <v>0</v>
      </c>
      <c r="AB23" s="96">
        <f t="shared" si="13"/>
        <v>0</v>
      </c>
      <c r="AC23" s="86"/>
      <c r="AD23" s="87"/>
      <c r="AE23" s="88"/>
      <c r="AF23" s="87"/>
      <c r="AG23" s="95"/>
      <c r="AH23" s="87"/>
      <c r="AI23" s="97">
        <f t="shared" si="14"/>
        <v>0</v>
      </c>
      <c r="AJ23" s="92">
        <f t="shared" si="15"/>
        <v>0</v>
      </c>
      <c r="AK23" s="18">
        <f t="shared" si="16"/>
        <v>0</v>
      </c>
      <c r="AL23" s="96">
        <f t="shared" si="17"/>
        <v>0</v>
      </c>
      <c r="AM23" s="31"/>
      <c r="AN23" s="52"/>
      <c r="AO23" s="44"/>
      <c r="AP23" s="99"/>
      <c r="AQ23" s="46">
        <f t="shared" si="18"/>
        <v>0</v>
      </c>
      <c r="AR23" s="99">
        <f t="shared" si="19"/>
        <v>0</v>
      </c>
    </row>
    <row r="24" customFormat="1" ht="30" customHeight="1" spans="1:44">
      <c r="A24" s="100">
        <v>5</v>
      </c>
      <c r="B24" s="30">
        <v>46143</v>
      </c>
      <c r="C24" s="80"/>
      <c r="D24" s="80"/>
      <c r="E24" s="80"/>
      <c r="F24" s="80"/>
      <c r="G24" s="82"/>
      <c r="H24" s="83"/>
      <c r="I24" s="84">
        <f t="shared" si="7"/>
        <v>0</v>
      </c>
      <c r="J24" s="85">
        <f t="shared" si="8"/>
        <v>0</v>
      </c>
      <c r="K24" s="105"/>
      <c r="L24" s="87"/>
      <c r="M24" s="88"/>
      <c r="N24" s="102"/>
      <c r="O24" s="89"/>
      <c r="P24" s="90"/>
      <c r="Q24" s="91">
        <f t="shared" si="9"/>
        <v>0</v>
      </c>
      <c r="R24" s="92">
        <f t="shared" si="10"/>
        <v>0</v>
      </c>
      <c r="S24" s="93">
        <f t="shared" si="20"/>
        <v>0</v>
      </c>
      <c r="T24" s="94">
        <f t="shared" si="11"/>
        <v>0</v>
      </c>
      <c r="U24" s="103"/>
      <c r="V24" s="104"/>
      <c r="W24" s="95"/>
      <c r="X24" s="87"/>
      <c r="Y24" s="95"/>
      <c r="Z24" s="94"/>
      <c r="AA24" s="93">
        <f t="shared" si="12"/>
        <v>0</v>
      </c>
      <c r="AB24" s="96">
        <f t="shared" si="13"/>
        <v>0</v>
      </c>
      <c r="AC24" s="86"/>
      <c r="AD24" s="87"/>
      <c r="AE24" s="88"/>
      <c r="AF24" s="87"/>
      <c r="AG24" s="95"/>
      <c r="AH24" s="87"/>
      <c r="AI24" s="97">
        <f t="shared" si="14"/>
        <v>0</v>
      </c>
      <c r="AJ24" s="92">
        <f t="shared" si="15"/>
        <v>0</v>
      </c>
      <c r="AK24" s="18">
        <f t="shared" si="16"/>
        <v>0</v>
      </c>
      <c r="AL24" s="96">
        <f t="shared" si="17"/>
        <v>0</v>
      </c>
      <c r="AM24" s="31"/>
      <c r="AN24" s="52"/>
      <c r="AO24" s="44"/>
      <c r="AP24" s="99"/>
      <c r="AQ24" s="46">
        <f t="shared" si="18"/>
        <v>0</v>
      </c>
      <c r="AR24" s="99">
        <f t="shared" si="19"/>
        <v>0</v>
      </c>
    </row>
    <row r="25" customFormat="1" ht="30" customHeight="1" spans="1:44">
      <c r="A25" s="100">
        <v>6</v>
      </c>
      <c r="B25" s="30">
        <v>46174</v>
      </c>
      <c r="C25" s="82"/>
      <c r="D25" s="106"/>
      <c r="E25" s="82"/>
      <c r="F25" s="106"/>
      <c r="G25" s="80"/>
      <c r="H25" s="107"/>
      <c r="I25" s="84">
        <f t="shared" si="7"/>
        <v>0</v>
      </c>
      <c r="J25" s="85">
        <f t="shared" si="8"/>
        <v>0</v>
      </c>
      <c r="K25" s="86"/>
      <c r="L25" s="87"/>
      <c r="M25" s="88"/>
      <c r="N25" s="87"/>
      <c r="O25" s="89"/>
      <c r="P25" s="90"/>
      <c r="Q25" s="91">
        <f t="shared" si="9"/>
        <v>0</v>
      </c>
      <c r="R25" s="92">
        <f t="shared" si="10"/>
        <v>0</v>
      </c>
      <c r="S25" s="93">
        <f t="shared" si="20"/>
        <v>0</v>
      </c>
      <c r="T25" s="94">
        <f t="shared" si="11"/>
        <v>0</v>
      </c>
      <c r="U25" s="93"/>
      <c r="V25" s="87"/>
      <c r="W25" s="95"/>
      <c r="X25" s="87"/>
      <c r="Y25" s="95"/>
      <c r="Z25" s="94"/>
      <c r="AA25" s="93">
        <f t="shared" si="12"/>
        <v>0</v>
      </c>
      <c r="AB25" s="96">
        <f t="shared" si="13"/>
        <v>0</v>
      </c>
      <c r="AC25" s="86"/>
      <c r="AD25" s="87"/>
      <c r="AE25" s="88"/>
      <c r="AF25" s="87"/>
      <c r="AG25" s="95"/>
      <c r="AH25" s="87"/>
      <c r="AI25" s="97">
        <f t="shared" si="14"/>
        <v>0</v>
      </c>
      <c r="AJ25" s="92">
        <f t="shared" si="15"/>
        <v>0</v>
      </c>
      <c r="AK25" s="18">
        <f t="shared" si="16"/>
        <v>0</v>
      </c>
      <c r="AL25" s="96">
        <f t="shared" si="17"/>
        <v>0</v>
      </c>
      <c r="AM25" s="53"/>
      <c r="AN25" s="54"/>
      <c r="AO25" s="54"/>
      <c r="AP25" s="108"/>
      <c r="AQ25" s="46">
        <f t="shared" si="18"/>
        <v>0</v>
      </c>
      <c r="AR25" s="99">
        <f t="shared" si="19"/>
        <v>0</v>
      </c>
    </row>
    <row r="26" customFormat="1" ht="30" customHeight="1" spans="1:44">
      <c r="A26" s="100">
        <v>7</v>
      </c>
      <c r="B26" s="30">
        <v>46204</v>
      </c>
      <c r="C26" s="80"/>
      <c r="D26" s="81"/>
      <c r="E26" s="82"/>
      <c r="F26" s="106"/>
      <c r="G26" s="82"/>
      <c r="H26" s="107"/>
      <c r="I26" s="84">
        <f t="shared" si="7"/>
        <v>0</v>
      </c>
      <c r="J26" s="85">
        <f t="shared" si="8"/>
        <v>0</v>
      </c>
      <c r="K26" s="86"/>
      <c r="L26" s="87"/>
      <c r="M26" s="109"/>
      <c r="N26" s="110"/>
      <c r="O26" s="111"/>
      <c r="P26" s="112"/>
      <c r="Q26" s="91">
        <f t="shared" si="9"/>
        <v>0</v>
      </c>
      <c r="R26" s="92">
        <f t="shared" si="10"/>
        <v>0</v>
      </c>
      <c r="S26" s="93">
        <f t="shared" si="20"/>
        <v>0</v>
      </c>
      <c r="T26" s="94">
        <f t="shared" si="11"/>
        <v>0</v>
      </c>
      <c r="U26" s="93"/>
      <c r="V26" s="87"/>
      <c r="W26" s="95"/>
      <c r="X26" s="87"/>
      <c r="Y26" s="95"/>
      <c r="Z26" s="94"/>
      <c r="AA26" s="93">
        <f t="shared" si="12"/>
        <v>0</v>
      </c>
      <c r="AB26" s="96">
        <f t="shared" si="13"/>
        <v>0</v>
      </c>
      <c r="AC26" s="86"/>
      <c r="AD26" s="87"/>
      <c r="AE26" s="88"/>
      <c r="AF26" s="87"/>
      <c r="AG26" s="95"/>
      <c r="AH26" s="87"/>
      <c r="AI26" s="97">
        <f t="shared" si="14"/>
        <v>0</v>
      </c>
      <c r="AJ26" s="92">
        <f t="shared" si="15"/>
        <v>0</v>
      </c>
      <c r="AK26" s="18">
        <f t="shared" si="16"/>
        <v>0</v>
      </c>
      <c r="AL26" s="96">
        <f t="shared" si="17"/>
        <v>0</v>
      </c>
      <c r="AM26" s="53"/>
      <c r="AN26" s="54"/>
      <c r="AO26" s="33"/>
      <c r="AP26" s="108"/>
      <c r="AQ26" s="46">
        <f t="shared" si="18"/>
        <v>0</v>
      </c>
      <c r="AR26" s="99">
        <f t="shared" si="19"/>
        <v>0</v>
      </c>
    </row>
    <row r="27" customFormat="1" ht="30" customHeight="1" spans="1:44">
      <c r="A27" s="100">
        <v>8</v>
      </c>
      <c r="B27" s="30">
        <v>46235</v>
      </c>
      <c r="C27" s="80"/>
      <c r="D27" s="81"/>
      <c r="E27" s="82"/>
      <c r="F27" s="106"/>
      <c r="G27" s="82"/>
      <c r="H27" s="107"/>
      <c r="I27" s="84">
        <f t="shared" si="7"/>
        <v>0</v>
      </c>
      <c r="J27" s="85">
        <f t="shared" si="8"/>
        <v>0</v>
      </c>
      <c r="K27" s="113"/>
      <c r="L27" s="106"/>
      <c r="M27" s="82"/>
      <c r="N27" s="106"/>
      <c r="O27" s="114"/>
      <c r="P27" s="115"/>
      <c r="Q27" s="91">
        <f t="shared" si="9"/>
        <v>0</v>
      </c>
      <c r="R27" s="92">
        <f t="shared" si="10"/>
        <v>0</v>
      </c>
      <c r="S27" s="93">
        <f t="shared" si="20"/>
        <v>0</v>
      </c>
      <c r="T27" s="94">
        <f t="shared" si="11"/>
        <v>0</v>
      </c>
      <c r="U27" s="93"/>
      <c r="V27" s="87"/>
      <c r="W27" s="95"/>
      <c r="X27" s="87"/>
      <c r="Y27" s="95"/>
      <c r="Z27" s="94"/>
      <c r="AA27" s="93">
        <f t="shared" si="12"/>
        <v>0</v>
      </c>
      <c r="AB27" s="96">
        <f t="shared" si="13"/>
        <v>0</v>
      </c>
      <c r="AC27" s="86"/>
      <c r="AD27" s="87"/>
      <c r="AE27" s="88"/>
      <c r="AF27" s="87"/>
      <c r="AG27" s="95"/>
      <c r="AH27" s="87"/>
      <c r="AI27" s="97">
        <f t="shared" si="14"/>
        <v>0</v>
      </c>
      <c r="AJ27" s="92">
        <f t="shared" si="15"/>
        <v>0</v>
      </c>
      <c r="AK27" s="18">
        <f t="shared" si="16"/>
        <v>0</v>
      </c>
      <c r="AL27" s="96">
        <f t="shared" si="17"/>
        <v>0</v>
      </c>
      <c r="AM27" s="53"/>
      <c r="AN27" s="54"/>
      <c r="AO27" s="33"/>
      <c r="AP27" s="108"/>
      <c r="AQ27" s="46">
        <f t="shared" si="18"/>
        <v>0</v>
      </c>
      <c r="AR27" s="99">
        <f t="shared" si="19"/>
        <v>0</v>
      </c>
    </row>
    <row r="28" customFormat="1" ht="30" customHeight="1" spans="1:44">
      <c r="A28" s="100">
        <v>9</v>
      </c>
      <c r="B28" s="30">
        <v>46266</v>
      </c>
      <c r="C28" s="82"/>
      <c r="D28" s="106"/>
      <c r="E28" s="82"/>
      <c r="F28" s="106"/>
      <c r="G28" s="82"/>
      <c r="H28" s="107"/>
      <c r="I28" s="84">
        <f t="shared" si="7"/>
        <v>0</v>
      </c>
      <c r="J28" s="85">
        <f t="shared" si="8"/>
        <v>0</v>
      </c>
      <c r="K28" s="116"/>
      <c r="L28" s="117"/>
      <c r="M28" s="88"/>
      <c r="N28" s="87"/>
      <c r="O28" s="89"/>
      <c r="P28" s="90"/>
      <c r="Q28" s="91">
        <f t="shared" si="9"/>
        <v>0</v>
      </c>
      <c r="R28" s="92">
        <f t="shared" si="10"/>
        <v>0</v>
      </c>
      <c r="S28" s="93">
        <f t="shared" si="20"/>
        <v>0</v>
      </c>
      <c r="T28" s="94">
        <f t="shared" si="11"/>
        <v>0</v>
      </c>
      <c r="U28" s="93"/>
      <c r="V28" s="87"/>
      <c r="W28" s="95"/>
      <c r="X28" s="87"/>
      <c r="Y28" s="95"/>
      <c r="Z28" s="94"/>
      <c r="AA28" s="93">
        <f t="shared" si="12"/>
        <v>0</v>
      </c>
      <c r="AB28" s="96">
        <f t="shared" si="13"/>
        <v>0</v>
      </c>
      <c r="AC28" s="86"/>
      <c r="AD28" s="87"/>
      <c r="AE28" s="88"/>
      <c r="AF28" s="87"/>
      <c r="AG28" s="95"/>
      <c r="AH28" s="87"/>
      <c r="AI28" s="97">
        <f t="shared" si="14"/>
        <v>0</v>
      </c>
      <c r="AJ28" s="92">
        <f t="shared" si="15"/>
        <v>0</v>
      </c>
      <c r="AK28" s="18">
        <f t="shared" si="16"/>
        <v>0</v>
      </c>
      <c r="AL28" s="96">
        <f t="shared" si="17"/>
        <v>0</v>
      </c>
      <c r="AM28" s="53"/>
      <c r="AN28" s="54"/>
      <c r="AO28" s="33"/>
      <c r="AP28" s="108"/>
      <c r="AQ28" s="46">
        <f t="shared" si="18"/>
        <v>0</v>
      </c>
      <c r="AR28" s="99">
        <f t="shared" si="19"/>
        <v>0</v>
      </c>
    </row>
    <row r="29" customFormat="1" ht="30" customHeight="1" spans="1:44">
      <c r="A29" s="100">
        <v>10</v>
      </c>
      <c r="B29" s="30">
        <v>46296</v>
      </c>
      <c r="C29" s="80"/>
      <c r="D29" s="81"/>
      <c r="E29" s="80"/>
      <c r="F29" s="81"/>
      <c r="G29" s="82"/>
      <c r="H29" s="83"/>
      <c r="I29" s="84">
        <f t="shared" si="7"/>
        <v>0</v>
      </c>
      <c r="J29" s="85">
        <f t="shared" si="8"/>
        <v>0</v>
      </c>
      <c r="K29" s="86"/>
      <c r="L29" s="87"/>
      <c r="M29" s="88"/>
      <c r="N29" s="87"/>
      <c r="O29" s="89"/>
      <c r="P29" s="90"/>
      <c r="Q29" s="91">
        <f t="shared" si="9"/>
        <v>0</v>
      </c>
      <c r="R29" s="92">
        <f t="shared" si="10"/>
        <v>0</v>
      </c>
      <c r="S29" s="93">
        <f t="shared" si="20"/>
        <v>0</v>
      </c>
      <c r="T29" s="94">
        <f t="shared" si="11"/>
        <v>0</v>
      </c>
      <c r="U29" s="93"/>
      <c r="V29" s="87"/>
      <c r="W29" s="95"/>
      <c r="X29" s="87"/>
      <c r="Y29" s="95"/>
      <c r="Z29" s="94"/>
      <c r="AA29" s="93">
        <f t="shared" si="12"/>
        <v>0</v>
      </c>
      <c r="AB29" s="96">
        <f t="shared" si="13"/>
        <v>0</v>
      </c>
      <c r="AC29" s="86"/>
      <c r="AD29" s="87"/>
      <c r="AE29" s="88"/>
      <c r="AF29" s="87"/>
      <c r="AG29" s="95"/>
      <c r="AH29" s="87"/>
      <c r="AI29" s="97">
        <f t="shared" si="14"/>
        <v>0</v>
      </c>
      <c r="AJ29" s="92">
        <f t="shared" si="15"/>
        <v>0</v>
      </c>
      <c r="AK29" s="18">
        <f t="shared" si="16"/>
        <v>0</v>
      </c>
      <c r="AL29" s="96">
        <f t="shared" si="17"/>
        <v>0</v>
      </c>
      <c r="AM29" s="53"/>
      <c r="AN29" s="54"/>
      <c r="AO29" s="33"/>
      <c r="AP29" s="108"/>
      <c r="AQ29" s="46">
        <f t="shared" si="18"/>
        <v>0</v>
      </c>
      <c r="AR29" s="99">
        <f t="shared" si="19"/>
        <v>0</v>
      </c>
    </row>
    <row r="30" customFormat="1" ht="30" customHeight="1" spans="1:44">
      <c r="A30" s="100">
        <v>11</v>
      </c>
      <c r="B30" s="30">
        <v>46327</v>
      </c>
      <c r="C30" s="80"/>
      <c r="D30" s="81"/>
      <c r="E30" s="80"/>
      <c r="F30" s="81"/>
      <c r="G30" s="82"/>
      <c r="H30" s="83"/>
      <c r="I30" s="84">
        <f t="shared" si="7"/>
        <v>0</v>
      </c>
      <c r="J30" s="85">
        <f t="shared" si="8"/>
        <v>0</v>
      </c>
      <c r="K30" s="86"/>
      <c r="L30" s="87"/>
      <c r="M30" s="88"/>
      <c r="N30" s="87"/>
      <c r="O30" s="89"/>
      <c r="P30" s="90"/>
      <c r="Q30" s="91">
        <f t="shared" si="9"/>
        <v>0</v>
      </c>
      <c r="R30" s="92">
        <f t="shared" si="10"/>
        <v>0</v>
      </c>
      <c r="S30" s="93">
        <f t="shared" si="20"/>
        <v>0</v>
      </c>
      <c r="T30" s="94">
        <f t="shared" si="11"/>
        <v>0</v>
      </c>
      <c r="U30" s="93"/>
      <c r="V30" s="87"/>
      <c r="W30" s="95"/>
      <c r="X30" s="87"/>
      <c r="Y30" s="95"/>
      <c r="Z30" s="94"/>
      <c r="AA30" s="93">
        <f t="shared" si="12"/>
        <v>0</v>
      </c>
      <c r="AB30" s="96">
        <f t="shared" si="13"/>
        <v>0</v>
      </c>
      <c r="AC30" s="86"/>
      <c r="AD30" s="87"/>
      <c r="AE30" s="88"/>
      <c r="AF30" s="87"/>
      <c r="AG30" s="95"/>
      <c r="AH30" s="87"/>
      <c r="AI30" s="97">
        <f t="shared" si="14"/>
        <v>0</v>
      </c>
      <c r="AJ30" s="92">
        <f t="shared" si="15"/>
        <v>0</v>
      </c>
      <c r="AK30" s="18">
        <f t="shared" si="16"/>
        <v>0</v>
      </c>
      <c r="AL30" s="96">
        <f t="shared" si="17"/>
        <v>0</v>
      </c>
      <c r="AM30" s="53"/>
      <c r="AN30" s="54"/>
      <c r="AO30" s="33"/>
      <c r="AP30" s="108"/>
      <c r="AQ30" s="46">
        <f t="shared" si="18"/>
        <v>0</v>
      </c>
      <c r="AR30" s="99">
        <f t="shared" si="19"/>
        <v>0</v>
      </c>
    </row>
    <row r="31" customFormat="1" ht="30" customHeight="1" spans="1:44">
      <c r="A31" s="100">
        <v>12</v>
      </c>
      <c r="B31" s="30">
        <v>46357</v>
      </c>
      <c r="C31" s="80"/>
      <c r="D31" s="81"/>
      <c r="E31" s="80"/>
      <c r="F31" s="81"/>
      <c r="G31" s="82"/>
      <c r="H31" s="83"/>
      <c r="I31" s="84">
        <f t="shared" si="7"/>
        <v>0</v>
      </c>
      <c r="J31" s="85">
        <f t="shared" si="8"/>
        <v>0</v>
      </c>
      <c r="K31" s="86"/>
      <c r="L31" s="87"/>
      <c r="M31" s="88"/>
      <c r="N31" s="87"/>
      <c r="O31" s="89"/>
      <c r="P31" s="90"/>
      <c r="Q31" s="91">
        <f t="shared" si="9"/>
        <v>0</v>
      </c>
      <c r="R31" s="92">
        <f t="shared" si="10"/>
        <v>0</v>
      </c>
      <c r="S31" s="93">
        <f t="shared" si="20"/>
        <v>0</v>
      </c>
      <c r="T31" s="94">
        <f t="shared" si="11"/>
        <v>0</v>
      </c>
      <c r="U31" s="93"/>
      <c r="V31" s="87"/>
      <c r="W31" s="95"/>
      <c r="X31" s="87"/>
      <c r="Y31" s="95"/>
      <c r="Z31" s="94"/>
      <c r="AA31" s="93">
        <f t="shared" si="12"/>
        <v>0</v>
      </c>
      <c r="AB31" s="96">
        <f t="shared" si="13"/>
        <v>0</v>
      </c>
      <c r="AC31" s="86"/>
      <c r="AD31" s="87"/>
      <c r="AE31" s="88"/>
      <c r="AF31" s="87"/>
      <c r="AG31" s="95"/>
      <c r="AH31" s="87"/>
      <c r="AI31" s="97">
        <f t="shared" si="14"/>
        <v>0</v>
      </c>
      <c r="AJ31" s="92">
        <f t="shared" si="15"/>
        <v>0</v>
      </c>
      <c r="AK31" s="18">
        <f t="shared" si="16"/>
        <v>0</v>
      </c>
      <c r="AL31" s="96">
        <f t="shared" si="17"/>
        <v>0</v>
      </c>
      <c r="AM31" s="53"/>
      <c r="AN31" s="54"/>
      <c r="AO31" s="33"/>
      <c r="AP31" s="108"/>
      <c r="AQ31" s="46">
        <f t="shared" si="18"/>
        <v>0</v>
      </c>
      <c r="AR31" s="99">
        <f t="shared" si="19"/>
        <v>0</v>
      </c>
    </row>
    <row r="32" customFormat="1" ht="30" customHeight="1" spans="1:44">
      <c r="A32" s="16"/>
      <c r="B32" s="17" t="s">
        <v>25</v>
      </c>
      <c r="C32" s="118">
        <f t="shared" ref="C32:AR32" si="21">SUM(C20:C31)</f>
        <v>0</v>
      </c>
      <c r="D32" s="119">
        <f t="shared" si="21"/>
        <v>0</v>
      </c>
      <c r="E32" s="120">
        <f t="shared" si="21"/>
        <v>0</v>
      </c>
      <c r="F32" s="119">
        <f t="shared" si="21"/>
        <v>0</v>
      </c>
      <c r="G32" s="121">
        <f t="shared" si="21"/>
        <v>0</v>
      </c>
      <c r="H32" s="122">
        <f t="shared" si="21"/>
        <v>0</v>
      </c>
      <c r="I32" s="123">
        <f t="shared" si="21"/>
        <v>0</v>
      </c>
      <c r="J32" s="124">
        <f t="shared" si="21"/>
        <v>0</v>
      </c>
      <c r="K32" s="125">
        <f t="shared" si="21"/>
        <v>149</v>
      </c>
      <c r="L32" s="126">
        <f t="shared" si="21"/>
        <v>4573.15</v>
      </c>
      <c r="M32" s="127">
        <f t="shared" si="21"/>
        <v>127</v>
      </c>
      <c r="N32" s="126">
        <f t="shared" si="21"/>
        <v>3902</v>
      </c>
      <c r="O32" s="128">
        <f t="shared" si="21"/>
        <v>0</v>
      </c>
      <c r="P32" s="129">
        <f t="shared" si="21"/>
        <v>0</v>
      </c>
      <c r="Q32" s="130">
        <f t="shared" si="21"/>
        <v>276</v>
      </c>
      <c r="R32" s="131">
        <f t="shared" si="21"/>
        <v>8475.15</v>
      </c>
      <c r="S32" s="132">
        <f t="shared" si="21"/>
        <v>276</v>
      </c>
      <c r="T32" s="133">
        <f t="shared" si="21"/>
        <v>8475.15</v>
      </c>
      <c r="U32" s="132">
        <f t="shared" si="21"/>
        <v>0</v>
      </c>
      <c r="V32" s="126">
        <f t="shared" si="21"/>
        <v>0</v>
      </c>
      <c r="W32" s="127">
        <f t="shared" si="21"/>
        <v>0</v>
      </c>
      <c r="X32" s="126">
        <f t="shared" si="21"/>
        <v>0</v>
      </c>
      <c r="Y32" s="126">
        <f t="shared" si="21"/>
        <v>0</v>
      </c>
      <c r="Z32" s="133">
        <f t="shared" si="21"/>
        <v>0</v>
      </c>
      <c r="AA32" s="132">
        <f t="shared" si="21"/>
        <v>0</v>
      </c>
      <c r="AB32" s="134">
        <f t="shared" si="21"/>
        <v>0</v>
      </c>
      <c r="AC32" s="125">
        <f t="shared" si="21"/>
        <v>202</v>
      </c>
      <c r="AD32" s="119">
        <f t="shared" si="21"/>
        <v>6220.25</v>
      </c>
      <c r="AE32" s="118">
        <f t="shared" si="21"/>
        <v>331</v>
      </c>
      <c r="AF32" s="126">
        <f t="shared" si="21"/>
        <v>10609.45</v>
      </c>
      <c r="AG32" s="127">
        <f t="shared" si="21"/>
        <v>0</v>
      </c>
      <c r="AH32" s="126">
        <f t="shared" si="21"/>
        <v>0</v>
      </c>
      <c r="AI32" s="135">
        <f t="shared" si="21"/>
        <v>533</v>
      </c>
      <c r="AJ32" s="131">
        <f t="shared" si="21"/>
        <v>16829.7</v>
      </c>
      <c r="AK32" s="16">
        <f t="shared" si="21"/>
        <v>533</v>
      </c>
      <c r="AL32" s="134">
        <f t="shared" si="21"/>
        <v>16829.7</v>
      </c>
      <c r="AM32" s="56">
        <f t="shared" si="21"/>
        <v>52</v>
      </c>
      <c r="AN32" s="63">
        <f t="shared" si="21"/>
        <v>1678.6</v>
      </c>
      <c r="AO32" s="64">
        <f t="shared" si="21"/>
        <v>0</v>
      </c>
      <c r="AP32" s="136">
        <f t="shared" si="21"/>
        <v>0</v>
      </c>
      <c r="AQ32" s="56">
        <f t="shared" si="21"/>
        <v>52</v>
      </c>
      <c r="AR32" s="136">
        <f t="shared" si="21"/>
        <v>1678.6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7"/>
      <c r="Z33" s="138" t="s">
        <v>381</v>
      </c>
      <c r="AA33" s="138"/>
      <c r="AB33" s="138"/>
      <c r="AC33" s="138"/>
      <c r="AD33" s="138"/>
      <c r="AE33" s="138"/>
      <c r="AF33" s="138"/>
      <c r="AG33" s="138"/>
      <c r="AH33" s="138"/>
      <c r="AI33" s="138"/>
      <c r="AJ33" s="3"/>
      <c r="AK33" s="3"/>
      <c r="AL33" s="3"/>
      <c r="AM33" s="3"/>
      <c r="AN33" s="3"/>
      <c r="AO33" s="3"/>
      <c r="AP33" s="3"/>
      <c r="AQ33" s="3"/>
      <c r="AR33" s="137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9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71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40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41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2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/>
      <c r="D37" s="32"/>
      <c r="E37" s="33"/>
      <c r="F37" s="32"/>
      <c r="G37" s="35"/>
      <c r="H37" s="34"/>
      <c r="I37" s="36">
        <f t="shared" si="22"/>
        <v>0</v>
      </c>
      <c r="J37" s="37">
        <f t="shared" si="23"/>
        <v>0</v>
      </c>
      <c r="K37" s="38"/>
      <c r="L37" s="32"/>
      <c r="M37" s="33"/>
      <c r="N37" s="32"/>
      <c r="O37" s="39"/>
      <c r="P37" s="40"/>
      <c r="Q37" s="41">
        <f t="shared" si="24"/>
        <v>0</v>
      </c>
      <c r="R37" s="141">
        <f t="shared" si="25"/>
        <v>0</v>
      </c>
      <c r="S37" s="46"/>
      <c r="T37" s="48"/>
      <c r="U37" s="39"/>
      <c r="V37" s="40"/>
      <c r="W37" s="46">
        <f t="shared" si="26"/>
        <v>0</v>
      </c>
      <c r="X37" s="47">
        <f t="shared" si="27"/>
        <v>0</v>
      </c>
      <c r="Z37" s="36">
        <v>2</v>
      </c>
      <c r="AA37" s="30">
        <v>46054</v>
      </c>
      <c r="AB37" s="33"/>
      <c r="AC37" s="32"/>
      <c r="AD37" s="33"/>
      <c r="AE37" s="32"/>
      <c r="AF37" s="33"/>
      <c r="AG37" s="32"/>
      <c r="AH37" s="36">
        <f t="shared" si="28"/>
        <v>0</v>
      </c>
      <c r="AI37" s="142">
        <f t="shared" si="29"/>
        <v>0</v>
      </c>
    </row>
    <row r="38" customFormat="1" ht="30" customHeight="1" spans="1:44">
      <c r="A38" s="41">
        <v>3</v>
      </c>
      <c r="B38" s="30">
        <v>46082</v>
      </c>
      <c r="C38" s="31"/>
      <c r="D38" s="50"/>
      <c r="E38" s="33"/>
      <c r="F38" s="50"/>
      <c r="G38" s="35"/>
      <c r="H38" s="34"/>
      <c r="I38" s="36">
        <f t="shared" si="22"/>
        <v>0</v>
      </c>
      <c r="J38" s="37">
        <f t="shared" si="23"/>
        <v>0</v>
      </c>
      <c r="K38" s="38"/>
      <c r="L38" s="50"/>
      <c r="M38" s="33"/>
      <c r="N38" s="50"/>
      <c r="O38" s="39"/>
      <c r="P38" s="40"/>
      <c r="Q38" s="41">
        <f t="shared" si="24"/>
        <v>0</v>
      </c>
      <c r="R38" s="141">
        <f t="shared" si="25"/>
        <v>0</v>
      </c>
      <c r="S38" s="31"/>
      <c r="T38" s="50"/>
      <c r="U38" s="39"/>
      <c r="V38" s="40"/>
      <c r="W38" s="46">
        <f t="shared" si="26"/>
        <v>0</v>
      </c>
      <c r="X38" s="47">
        <f t="shared" si="27"/>
        <v>0</v>
      </c>
      <c r="Z38" s="36">
        <v>3</v>
      </c>
      <c r="AA38" s="30">
        <v>46082</v>
      </c>
      <c r="AB38" s="33"/>
      <c r="AC38" s="32"/>
      <c r="AD38" s="33"/>
      <c r="AE38" s="32"/>
      <c r="AF38" s="33"/>
      <c r="AG38" s="32"/>
      <c r="AH38" s="36">
        <f t="shared" si="28"/>
        <v>0</v>
      </c>
      <c r="AI38" s="142">
        <f t="shared" si="29"/>
        <v>0</v>
      </c>
    </row>
    <row r="39" customFormat="1" ht="30" customHeight="1" spans="1:44">
      <c r="A39" s="41">
        <v>4</v>
      </c>
      <c r="B39" s="30">
        <v>46113</v>
      </c>
      <c r="C39" s="31"/>
      <c r="D39" s="32"/>
      <c r="E39" s="33"/>
      <c r="F39" s="32"/>
      <c r="G39" s="35"/>
      <c r="H39" s="34"/>
      <c r="I39" s="36">
        <f t="shared" si="22"/>
        <v>0</v>
      </c>
      <c r="J39" s="37">
        <f t="shared" si="23"/>
        <v>0</v>
      </c>
      <c r="K39" s="38"/>
      <c r="L39" s="32"/>
      <c r="M39" s="33"/>
      <c r="N39" s="32"/>
      <c r="O39" s="39"/>
      <c r="P39" s="40"/>
      <c r="Q39" s="41">
        <f t="shared" si="24"/>
        <v>0</v>
      </c>
      <c r="R39" s="141">
        <f t="shared" si="25"/>
        <v>0</v>
      </c>
      <c r="S39" s="31"/>
      <c r="T39" s="52"/>
      <c r="U39" s="39"/>
      <c r="V39" s="40"/>
      <c r="W39" s="46">
        <f t="shared" si="26"/>
        <v>0</v>
      </c>
      <c r="X39" s="47">
        <f t="shared" si="27"/>
        <v>0</v>
      </c>
      <c r="Z39" s="36">
        <v>4</v>
      </c>
      <c r="AA39" s="30">
        <v>46113</v>
      </c>
      <c r="AB39" s="33"/>
      <c r="AC39" s="32"/>
      <c r="AD39" s="33"/>
      <c r="AE39" s="32"/>
      <c r="AF39" s="33"/>
      <c r="AG39" s="32"/>
      <c r="AH39" s="36">
        <f t="shared" si="28"/>
        <v>0</v>
      </c>
      <c r="AI39" s="142">
        <f t="shared" si="29"/>
        <v>0</v>
      </c>
    </row>
    <row r="40" customFormat="1" ht="30" customHeight="1" spans="1:44">
      <c r="A40" s="41">
        <v>5</v>
      </c>
      <c r="B40" s="30">
        <v>46143</v>
      </c>
      <c r="C40" s="31"/>
      <c r="D40" s="32"/>
      <c r="E40" s="33"/>
      <c r="F40" s="32"/>
      <c r="G40" s="35"/>
      <c r="H40" s="34"/>
      <c r="I40" s="36">
        <f t="shared" si="22"/>
        <v>0</v>
      </c>
      <c r="J40" s="37">
        <f t="shared" si="23"/>
        <v>0</v>
      </c>
      <c r="K40" s="38"/>
      <c r="L40" s="32"/>
      <c r="M40" s="33"/>
      <c r="N40" s="32"/>
      <c r="O40" s="39"/>
      <c r="P40" s="40"/>
      <c r="Q40" s="41">
        <f t="shared" si="24"/>
        <v>0</v>
      </c>
      <c r="R40" s="141">
        <f t="shared" si="25"/>
        <v>0</v>
      </c>
      <c r="S40" s="31"/>
      <c r="T40" s="52"/>
      <c r="U40" s="39"/>
      <c r="V40" s="40"/>
      <c r="W40" s="46">
        <f t="shared" si="26"/>
        <v>0</v>
      </c>
      <c r="X40" s="47">
        <f t="shared" si="27"/>
        <v>0</v>
      </c>
      <c r="Z40" s="36">
        <v>5</v>
      </c>
      <c r="AA40" s="30">
        <v>46143</v>
      </c>
      <c r="AB40" s="33"/>
      <c r="AC40" s="32"/>
      <c r="AD40" s="33"/>
      <c r="AE40" s="32"/>
      <c r="AF40" s="33"/>
      <c r="AG40" s="32"/>
      <c r="AH40" s="36">
        <f t="shared" si="28"/>
        <v>0</v>
      </c>
      <c r="AI40" s="142">
        <f t="shared" si="29"/>
        <v>0</v>
      </c>
    </row>
    <row r="41" customFormat="1" ht="30" customHeight="1" spans="1:44">
      <c r="A41" s="41">
        <v>6</v>
      </c>
      <c r="B41" s="30">
        <v>46174</v>
      </c>
      <c r="C41" s="31"/>
      <c r="D41" s="32"/>
      <c r="E41" s="33"/>
      <c r="F41" s="32"/>
      <c r="G41" s="54"/>
      <c r="H41" s="143"/>
      <c r="I41" s="36">
        <f t="shared" si="22"/>
        <v>0</v>
      </c>
      <c r="J41" s="37">
        <f t="shared" si="23"/>
        <v>0</v>
      </c>
      <c r="K41" s="38"/>
      <c r="L41" s="32"/>
      <c r="M41" s="33"/>
      <c r="N41" s="32"/>
      <c r="O41" s="43"/>
      <c r="P41" s="49"/>
      <c r="Q41" s="41">
        <f t="shared" si="24"/>
        <v>0</v>
      </c>
      <c r="R41" s="141">
        <f t="shared" si="25"/>
        <v>0</v>
      </c>
      <c r="S41" s="144"/>
      <c r="T41" s="48"/>
      <c r="U41" s="39"/>
      <c r="V41" s="40"/>
      <c r="W41" s="46">
        <f t="shared" si="26"/>
        <v>0</v>
      </c>
      <c r="X41" s="47">
        <f t="shared" si="27"/>
        <v>0</v>
      </c>
      <c r="Z41" s="36">
        <v>6</v>
      </c>
      <c r="AA41" s="30">
        <v>46174</v>
      </c>
      <c r="AB41" s="33"/>
      <c r="AC41" s="32"/>
      <c r="AD41" s="33"/>
      <c r="AE41" s="32"/>
      <c r="AF41" s="33"/>
      <c r="AG41" s="32"/>
      <c r="AH41" s="36">
        <f t="shared" si="28"/>
        <v>0</v>
      </c>
      <c r="AI41" s="142">
        <f t="shared" si="29"/>
        <v>0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41">
        <f t="shared" si="25"/>
        <v>0</v>
      </c>
      <c r="S42" s="145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42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41">
        <f t="shared" si="25"/>
        <v>0</v>
      </c>
      <c r="S43" s="146"/>
      <c r="T43" s="147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42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41">
        <f t="shared" si="25"/>
        <v>0</v>
      </c>
      <c r="S44" s="145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42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41">
        <f t="shared" si="25"/>
        <v>0</v>
      </c>
      <c r="S45" s="145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42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41">
        <f t="shared" si="25"/>
        <v>0</v>
      </c>
      <c r="S46" s="145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42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41">
        <f t="shared" si="25"/>
        <v>0</v>
      </c>
      <c r="S47" s="145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42">
        <f t="shared" si="29"/>
        <v>0</v>
      </c>
    </row>
    <row r="48" customFormat="1" ht="30" customHeight="1" spans="1:44">
      <c r="A48" s="56"/>
      <c r="B48" s="57" t="s">
        <v>25</v>
      </c>
      <c r="C48" s="56">
        <f t="shared" ref="C48:R48" si="30">SUM(C36:C47)</f>
        <v>382</v>
      </c>
      <c r="D48" s="58">
        <f t="shared" si="30"/>
        <v>11444</v>
      </c>
      <c r="E48" s="59">
        <f t="shared" si="30"/>
        <v>310</v>
      </c>
      <c r="F48" s="58">
        <f t="shared" si="30"/>
        <v>9257.4</v>
      </c>
      <c r="G48" s="59">
        <f t="shared" si="30"/>
        <v>0</v>
      </c>
      <c r="H48" s="60">
        <f t="shared" si="30"/>
        <v>0</v>
      </c>
      <c r="I48" s="56">
        <f t="shared" si="30"/>
        <v>692</v>
      </c>
      <c r="J48" s="61">
        <f t="shared" si="30"/>
        <v>20701.4</v>
      </c>
      <c r="K48" s="62">
        <f t="shared" si="30"/>
        <v>672</v>
      </c>
      <c r="L48" s="63">
        <f t="shared" si="30"/>
        <v>20721.95</v>
      </c>
      <c r="M48" s="64">
        <f t="shared" si="30"/>
        <v>154</v>
      </c>
      <c r="N48" s="58">
        <f t="shared" si="30"/>
        <v>4749.5</v>
      </c>
      <c r="O48" s="59">
        <f t="shared" si="30"/>
        <v>0</v>
      </c>
      <c r="P48" s="60">
        <f t="shared" si="30"/>
        <v>0</v>
      </c>
      <c r="Q48" s="56">
        <f t="shared" si="30"/>
        <v>826</v>
      </c>
      <c r="R48" s="148">
        <f t="shared" si="30"/>
        <v>25471.45</v>
      </c>
      <c r="S48" s="149"/>
      <c r="T48" s="58"/>
      <c r="U48" s="59"/>
      <c r="V48" s="60"/>
      <c r="W48" s="56">
        <f t="shared" ref="W48:AI48" si="31">SUM(W36:W47)</f>
        <v>246</v>
      </c>
      <c r="X48" s="67">
        <f t="shared" si="31"/>
        <v>7663.15</v>
      </c>
      <c r="Z48" s="56"/>
      <c r="AA48" s="64" t="s">
        <v>25</v>
      </c>
      <c r="AB48" s="59">
        <f t="shared" si="31"/>
        <v>0</v>
      </c>
      <c r="AC48" s="58">
        <f t="shared" si="31"/>
        <v>0</v>
      </c>
      <c r="AD48" s="58">
        <f t="shared" si="31"/>
        <v>0</v>
      </c>
      <c r="AE48" s="58">
        <f t="shared" si="31"/>
        <v>0</v>
      </c>
      <c r="AF48" s="59">
        <f t="shared" si="31"/>
        <v>0</v>
      </c>
      <c r="AG48" s="60">
        <f t="shared" si="31"/>
        <v>0</v>
      </c>
      <c r="AH48" s="56">
        <f t="shared" si="31"/>
        <v>0</v>
      </c>
      <c r="AI48" s="148">
        <f t="shared" si="31"/>
        <v>0</v>
      </c>
    </row>
    <row r="49" customFormat="1" ht="44" customHeight="1" spans="1:24">
      <c r="A49" s="138" t="s">
        <v>382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5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5"/>
      <c r="S50" s="4" t="s">
        <v>223</v>
      </c>
      <c r="T50" s="6"/>
      <c r="U50" s="6" t="s">
        <v>224</v>
      </c>
      <c r="V50" s="139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40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42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/>
      <c r="D53" s="32"/>
      <c r="E53" s="33"/>
      <c r="F53" s="32"/>
      <c r="G53" s="35"/>
      <c r="H53" s="34"/>
      <c r="I53" s="36">
        <f t="shared" si="32"/>
        <v>0</v>
      </c>
      <c r="J53" s="142">
        <f t="shared" si="33"/>
        <v>0</v>
      </c>
      <c r="K53" s="31"/>
      <c r="L53" s="32"/>
      <c r="M53" s="33"/>
      <c r="N53" s="32"/>
      <c r="O53" s="35"/>
      <c r="P53" s="34"/>
      <c r="Q53" s="36">
        <f t="shared" si="34"/>
        <v>0</v>
      </c>
      <c r="R53" s="37">
        <f t="shared" si="35"/>
        <v>0</v>
      </c>
      <c r="S53" s="46"/>
      <c r="T53" s="48"/>
      <c r="U53" s="39"/>
      <c r="V53" s="40"/>
      <c r="W53" s="46">
        <f t="shared" si="36"/>
        <v>0</v>
      </c>
      <c r="X53" s="47">
        <f t="shared" si="37"/>
        <v>0</v>
      </c>
    </row>
    <row r="54" ht="30" customHeight="1" spans="1:24">
      <c r="A54" s="36">
        <v>3</v>
      </c>
      <c r="B54" s="30">
        <v>46082</v>
      </c>
      <c r="C54" s="33"/>
      <c r="D54" s="32"/>
      <c r="E54" s="33"/>
      <c r="F54" s="32"/>
      <c r="G54" s="35"/>
      <c r="H54" s="34"/>
      <c r="I54" s="36">
        <f t="shared" si="32"/>
        <v>0</v>
      </c>
      <c r="J54" s="142">
        <f t="shared" si="33"/>
        <v>0</v>
      </c>
      <c r="K54" s="31"/>
      <c r="L54" s="32"/>
      <c r="M54" s="33"/>
      <c r="N54" s="32"/>
      <c r="O54" s="35"/>
      <c r="P54" s="34"/>
      <c r="Q54" s="36">
        <f t="shared" si="34"/>
        <v>0</v>
      </c>
      <c r="R54" s="37">
        <f t="shared" si="35"/>
        <v>0</v>
      </c>
      <c r="S54" s="46"/>
      <c r="T54" s="48"/>
      <c r="U54" s="39"/>
      <c r="V54" s="40"/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/>
      <c r="D55" s="32"/>
      <c r="E55" s="33"/>
      <c r="F55" s="32"/>
      <c r="G55" s="35"/>
      <c r="H55" s="34"/>
      <c r="I55" s="36">
        <f t="shared" si="32"/>
        <v>0</v>
      </c>
      <c r="J55" s="142">
        <f t="shared" si="33"/>
        <v>0</v>
      </c>
      <c r="K55" s="31"/>
      <c r="L55" s="32"/>
      <c r="M55" s="33"/>
      <c r="N55" s="32"/>
      <c r="O55" s="35"/>
      <c r="P55" s="34"/>
      <c r="Q55" s="36">
        <f t="shared" si="34"/>
        <v>0</v>
      </c>
      <c r="R55" s="37">
        <f t="shared" si="35"/>
        <v>0</v>
      </c>
      <c r="S55" s="46"/>
      <c r="T55" s="48"/>
      <c r="U55" s="39"/>
      <c r="V55" s="40"/>
      <c r="W55" s="46">
        <f t="shared" si="36"/>
        <v>0</v>
      </c>
      <c r="X55" s="47">
        <f t="shared" si="37"/>
        <v>0</v>
      </c>
    </row>
    <row r="56" ht="30" customHeight="1" spans="1:24">
      <c r="A56" s="36">
        <v>5</v>
      </c>
      <c r="B56" s="30">
        <v>46143</v>
      </c>
      <c r="C56" s="33"/>
      <c r="D56" s="32"/>
      <c r="E56" s="33"/>
      <c r="F56" s="32"/>
      <c r="G56" s="35"/>
      <c r="H56" s="34"/>
      <c r="I56" s="36">
        <f t="shared" si="32"/>
        <v>0</v>
      </c>
      <c r="J56" s="142">
        <f t="shared" si="33"/>
        <v>0</v>
      </c>
      <c r="K56" s="31"/>
      <c r="L56" s="32"/>
      <c r="M56" s="33"/>
      <c r="N56" s="32"/>
      <c r="O56" s="35"/>
      <c r="P56" s="34"/>
      <c r="Q56" s="36">
        <f t="shared" si="34"/>
        <v>0</v>
      </c>
      <c r="R56" s="37">
        <f t="shared" si="35"/>
        <v>0</v>
      </c>
      <c r="S56" s="46"/>
      <c r="T56" s="48"/>
      <c r="U56" s="39"/>
      <c r="V56" s="40"/>
      <c r="W56" s="46">
        <f t="shared" si="36"/>
        <v>0</v>
      </c>
      <c r="X56" s="47">
        <f t="shared" si="37"/>
        <v>0</v>
      </c>
    </row>
    <row r="57" ht="30" customHeight="1" spans="1:24">
      <c r="A57" s="36">
        <v>6</v>
      </c>
      <c r="B57" s="30">
        <v>46174</v>
      </c>
      <c r="C57" s="33"/>
      <c r="D57" s="32"/>
      <c r="E57" s="33"/>
      <c r="F57" s="32"/>
      <c r="G57" s="35"/>
      <c r="H57" s="34"/>
      <c r="I57" s="36">
        <f t="shared" si="32"/>
        <v>0</v>
      </c>
      <c r="J57" s="142">
        <f t="shared" si="33"/>
        <v>0</v>
      </c>
      <c r="K57" s="31"/>
      <c r="L57" s="32"/>
      <c r="M57" s="33"/>
      <c r="N57" s="32"/>
      <c r="O57" s="35"/>
      <c r="P57" s="34"/>
      <c r="Q57" s="36">
        <f t="shared" si="34"/>
        <v>0</v>
      </c>
      <c r="R57" s="37">
        <f t="shared" si="35"/>
        <v>0</v>
      </c>
      <c r="S57" s="46"/>
      <c r="T57" s="48"/>
      <c r="U57" s="39"/>
      <c r="V57" s="40"/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42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50"/>
      <c r="T58" s="147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42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45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42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45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42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45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42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50"/>
      <c r="T62" s="147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42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45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6"/>
      <c r="B64" s="64" t="s">
        <v>25</v>
      </c>
      <c r="C64" s="59">
        <f t="shared" ref="C64:X64" si="38">SUM(C52:C63)</f>
        <v>10</v>
      </c>
      <c r="D64" s="58">
        <f t="shared" si="38"/>
        <v>314.25</v>
      </c>
      <c r="E64" s="58">
        <f t="shared" si="38"/>
        <v>7</v>
      </c>
      <c r="F64" s="58">
        <f t="shared" si="38"/>
        <v>212.8</v>
      </c>
      <c r="G64" s="59">
        <f t="shared" si="38"/>
        <v>0</v>
      </c>
      <c r="H64" s="60">
        <f t="shared" si="38"/>
        <v>0</v>
      </c>
      <c r="I64" s="56">
        <f t="shared" si="38"/>
        <v>17</v>
      </c>
      <c r="J64" s="148">
        <f t="shared" si="38"/>
        <v>527.05</v>
      </c>
      <c r="K64" s="56">
        <f t="shared" si="38"/>
        <v>0</v>
      </c>
      <c r="L64" s="58">
        <f t="shared" si="38"/>
        <v>0</v>
      </c>
      <c r="M64" s="59">
        <f t="shared" si="38"/>
        <v>49</v>
      </c>
      <c r="N64" s="58">
        <f t="shared" si="38"/>
        <v>1524.4</v>
      </c>
      <c r="O64" s="59">
        <f t="shared" si="38"/>
        <v>0</v>
      </c>
      <c r="P64" s="60">
        <f t="shared" si="38"/>
        <v>0</v>
      </c>
      <c r="Q64" s="56">
        <f t="shared" si="38"/>
        <v>49</v>
      </c>
      <c r="R64" s="61">
        <f t="shared" si="38"/>
        <v>1524.4</v>
      </c>
      <c r="S64" s="151">
        <f t="shared" si="38"/>
        <v>17</v>
      </c>
      <c r="T64" s="58">
        <f t="shared" si="38"/>
        <v>532.85</v>
      </c>
      <c r="U64" s="59">
        <f t="shared" si="38"/>
        <v>0</v>
      </c>
      <c r="V64" s="60">
        <f t="shared" si="38"/>
        <v>0</v>
      </c>
      <c r="W64" s="56">
        <f t="shared" si="38"/>
        <v>17</v>
      </c>
      <c r="X64" s="67">
        <f t="shared" si="38"/>
        <v>532.85</v>
      </c>
    </row>
    <row r="65" ht="44" customHeight="1" spans="1:24">
      <c r="A65" s="138" t="s">
        <v>383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5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5"/>
      <c r="S66" s="4" t="s">
        <v>235</v>
      </c>
      <c r="T66" s="6"/>
      <c r="U66" s="6" t="s">
        <v>236</v>
      </c>
      <c r="V66" s="139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40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42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48">
        <v>0</v>
      </c>
      <c r="U68" s="46">
        <v>0</v>
      </c>
      <c r="V68" s="48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/>
      <c r="D69" s="32"/>
      <c r="E69" s="33"/>
      <c r="F69" s="32"/>
      <c r="G69" s="35"/>
      <c r="H69" s="34"/>
      <c r="I69" s="36">
        <f t="shared" si="39"/>
        <v>0</v>
      </c>
      <c r="J69" s="142">
        <f t="shared" si="40"/>
        <v>0</v>
      </c>
      <c r="K69" s="31"/>
      <c r="L69" s="32"/>
      <c r="M69" s="33"/>
      <c r="N69" s="32"/>
      <c r="O69" s="35"/>
      <c r="P69" s="34"/>
      <c r="Q69" s="36">
        <f t="shared" si="41"/>
        <v>0</v>
      </c>
      <c r="R69" s="37">
        <f t="shared" si="42"/>
        <v>0</v>
      </c>
      <c r="S69" s="46"/>
      <c r="T69" s="48"/>
      <c r="U69" s="46"/>
      <c r="V69" s="48"/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/>
      <c r="D70" s="32"/>
      <c r="E70" s="33"/>
      <c r="F70" s="32"/>
      <c r="G70" s="35"/>
      <c r="H70" s="34"/>
      <c r="I70" s="36">
        <f t="shared" si="39"/>
        <v>0</v>
      </c>
      <c r="J70" s="142">
        <f t="shared" si="40"/>
        <v>0</v>
      </c>
      <c r="K70" s="31"/>
      <c r="L70" s="32"/>
      <c r="M70" s="33"/>
      <c r="N70" s="32"/>
      <c r="O70" s="35"/>
      <c r="P70" s="34"/>
      <c r="Q70" s="36">
        <f t="shared" si="41"/>
        <v>0</v>
      </c>
      <c r="R70" s="37">
        <f t="shared" si="42"/>
        <v>0</v>
      </c>
      <c r="S70" s="46"/>
      <c r="T70" s="48"/>
      <c r="U70" s="46"/>
      <c r="V70" s="48"/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/>
      <c r="D71" s="32"/>
      <c r="E71" s="33"/>
      <c r="F71" s="32"/>
      <c r="G71" s="35"/>
      <c r="H71" s="34"/>
      <c r="I71" s="36">
        <f t="shared" si="39"/>
        <v>0</v>
      </c>
      <c r="J71" s="142">
        <f t="shared" si="40"/>
        <v>0</v>
      </c>
      <c r="K71" s="31"/>
      <c r="L71" s="32"/>
      <c r="M71" s="33"/>
      <c r="N71" s="32"/>
      <c r="O71" s="35"/>
      <c r="P71" s="34"/>
      <c r="Q71" s="36">
        <f t="shared" si="41"/>
        <v>0</v>
      </c>
      <c r="R71" s="37">
        <f t="shared" si="42"/>
        <v>0</v>
      </c>
      <c r="S71" s="46"/>
      <c r="T71" s="48"/>
      <c r="U71" s="46"/>
      <c r="V71" s="48"/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/>
      <c r="D72" s="32"/>
      <c r="E72" s="33"/>
      <c r="F72" s="32"/>
      <c r="G72" s="35"/>
      <c r="H72" s="34"/>
      <c r="I72" s="36">
        <f t="shared" si="39"/>
        <v>0</v>
      </c>
      <c r="J72" s="142">
        <f t="shared" si="40"/>
        <v>0</v>
      </c>
      <c r="K72" s="31"/>
      <c r="L72" s="32"/>
      <c r="M72" s="33"/>
      <c r="N72" s="32"/>
      <c r="O72" s="35"/>
      <c r="P72" s="34"/>
      <c r="Q72" s="36">
        <f t="shared" si="41"/>
        <v>0</v>
      </c>
      <c r="R72" s="37">
        <f t="shared" si="42"/>
        <v>0</v>
      </c>
      <c r="S72" s="46"/>
      <c r="T72" s="48"/>
      <c r="U72" s="46"/>
      <c r="V72" s="48"/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/>
      <c r="D73" s="32"/>
      <c r="E73" s="33"/>
      <c r="F73" s="32"/>
      <c r="G73" s="35"/>
      <c r="H73" s="34"/>
      <c r="I73" s="36">
        <f t="shared" si="39"/>
        <v>0</v>
      </c>
      <c r="J73" s="142">
        <f t="shared" si="40"/>
        <v>0</v>
      </c>
      <c r="K73" s="31"/>
      <c r="L73" s="32"/>
      <c r="M73" s="33"/>
      <c r="N73" s="32"/>
      <c r="O73" s="35"/>
      <c r="P73" s="34"/>
      <c r="Q73" s="36">
        <f t="shared" si="41"/>
        <v>0</v>
      </c>
      <c r="R73" s="37">
        <f t="shared" si="42"/>
        <v>0</v>
      </c>
      <c r="S73" s="46"/>
      <c r="T73" s="48"/>
      <c r="U73" s="46"/>
      <c r="V73" s="48"/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42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48"/>
      <c r="U74" s="46"/>
      <c r="V74" s="48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42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48"/>
      <c r="U75" s="46"/>
      <c r="V75" s="48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42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45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42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50"/>
      <c r="T77" s="147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42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50"/>
      <c r="T78" s="147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42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50"/>
      <c r="T79" s="147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6"/>
      <c r="B80" s="64" t="s">
        <v>25</v>
      </c>
      <c r="C80" s="59">
        <f t="shared" ref="C80:X80" si="45">SUM(C68:C79)</f>
        <v>0</v>
      </c>
      <c r="D80" s="58">
        <f t="shared" si="45"/>
        <v>0</v>
      </c>
      <c r="E80" s="58">
        <f t="shared" si="45"/>
        <v>0</v>
      </c>
      <c r="F80" s="58">
        <f t="shared" si="45"/>
        <v>0</v>
      </c>
      <c r="G80" s="59">
        <f t="shared" si="45"/>
        <v>0</v>
      </c>
      <c r="H80" s="60">
        <f t="shared" si="45"/>
        <v>0</v>
      </c>
      <c r="I80" s="56">
        <f t="shared" si="45"/>
        <v>0</v>
      </c>
      <c r="J80" s="148">
        <f t="shared" si="45"/>
        <v>0</v>
      </c>
      <c r="K80" s="56">
        <f t="shared" si="45"/>
        <v>0</v>
      </c>
      <c r="L80" s="58">
        <f t="shared" si="45"/>
        <v>0</v>
      </c>
      <c r="M80" s="59">
        <f t="shared" si="45"/>
        <v>30</v>
      </c>
      <c r="N80" s="58">
        <f t="shared" si="45"/>
        <v>962.5</v>
      </c>
      <c r="O80" s="59">
        <f t="shared" si="45"/>
        <v>0</v>
      </c>
      <c r="P80" s="60">
        <f t="shared" si="45"/>
        <v>0</v>
      </c>
      <c r="Q80" s="56">
        <f t="shared" si="45"/>
        <v>30</v>
      </c>
      <c r="R80" s="61">
        <f t="shared" si="45"/>
        <v>962.5</v>
      </c>
      <c r="S80" s="151">
        <f t="shared" si="45"/>
        <v>0</v>
      </c>
      <c r="T80" s="58">
        <f t="shared" si="45"/>
        <v>0</v>
      </c>
      <c r="U80" s="59">
        <f t="shared" si="45"/>
        <v>0</v>
      </c>
      <c r="V80" s="60">
        <f t="shared" si="45"/>
        <v>0</v>
      </c>
      <c r="W80" s="56">
        <f t="shared" si="45"/>
        <v>0</v>
      </c>
      <c r="X80" s="67">
        <f t="shared" si="45"/>
        <v>0</v>
      </c>
    </row>
    <row r="81" ht="46" customHeight="1" spans="1:18">
      <c r="A81" s="138" t="s">
        <v>384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5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42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/>
      <c r="D85" s="32"/>
      <c r="E85" s="33"/>
      <c r="F85" s="32"/>
      <c r="G85" s="35"/>
      <c r="H85" s="34"/>
      <c r="I85" s="36">
        <f t="shared" si="46"/>
        <v>0</v>
      </c>
      <c r="J85" s="142">
        <f t="shared" si="47"/>
        <v>0</v>
      </c>
      <c r="K85" s="31"/>
      <c r="L85" s="32"/>
      <c r="M85" s="33"/>
      <c r="N85" s="32"/>
      <c r="O85" s="35"/>
      <c r="P85" s="34"/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/>
      <c r="D86" s="32"/>
      <c r="E86" s="33"/>
      <c r="F86" s="32"/>
      <c r="G86" s="35"/>
      <c r="H86" s="34"/>
      <c r="I86" s="36">
        <f t="shared" si="46"/>
        <v>0</v>
      </c>
      <c r="J86" s="142">
        <f t="shared" si="47"/>
        <v>0</v>
      </c>
      <c r="K86" s="31"/>
      <c r="L86" s="32"/>
      <c r="M86" s="33"/>
      <c r="N86" s="32"/>
      <c r="O86" s="35"/>
      <c r="P86" s="34"/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/>
      <c r="D87" s="32"/>
      <c r="E87" s="33"/>
      <c r="F87" s="32"/>
      <c r="G87" s="35"/>
      <c r="H87" s="34"/>
      <c r="I87" s="36">
        <f t="shared" si="46"/>
        <v>0</v>
      </c>
      <c r="J87" s="142">
        <f t="shared" si="47"/>
        <v>0</v>
      </c>
      <c r="K87" s="31"/>
      <c r="L87" s="32"/>
      <c r="M87" s="33"/>
      <c r="N87" s="32"/>
      <c r="O87" s="35"/>
      <c r="P87" s="34"/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/>
      <c r="D88" s="32"/>
      <c r="E88" s="33"/>
      <c r="F88" s="32"/>
      <c r="G88" s="35"/>
      <c r="H88" s="34"/>
      <c r="I88" s="36">
        <f t="shared" si="46"/>
        <v>0</v>
      </c>
      <c r="J88" s="142">
        <f t="shared" si="47"/>
        <v>0</v>
      </c>
      <c r="K88" s="31"/>
      <c r="L88" s="32"/>
      <c r="M88" s="33"/>
      <c r="N88" s="32"/>
      <c r="O88" s="35"/>
      <c r="P88" s="34"/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/>
      <c r="D89" s="32"/>
      <c r="E89" s="33"/>
      <c r="F89" s="32"/>
      <c r="G89" s="35"/>
      <c r="H89" s="34"/>
      <c r="I89" s="36">
        <f t="shared" si="46"/>
        <v>0</v>
      </c>
      <c r="J89" s="142">
        <f t="shared" si="47"/>
        <v>0</v>
      </c>
      <c r="K89" s="31"/>
      <c r="L89" s="32"/>
      <c r="M89" s="33"/>
      <c r="N89" s="32"/>
      <c r="O89" s="35"/>
      <c r="P89" s="34"/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42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42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42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42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42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42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6"/>
      <c r="B96" s="64" t="s">
        <v>25</v>
      </c>
      <c r="C96" s="59">
        <f t="shared" ref="C96:R96" si="50">SUM(C84:C95)</f>
        <v>6</v>
      </c>
      <c r="D96" s="58">
        <f t="shared" si="50"/>
        <v>150.05</v>
      </c>
      <c r="E96" s="58">
        <f t="shared" si="50"/>
        <v>0</v>
      </c>
      <c r="F96" s="58">
        <f t="shared" si="50"/>
        <v>0</v>
      </c>
      <c r="G96" s="59">
        <f t="shared" si="50"/>
        <v>0</v>
      </c>
      <c r="H96" s="60">
        <f t="shared" si="50"/>
        <v>0</v>
      </c>
      <c r="I96" s="56">
        <f t="shared" si="50"/>
        <v>6</v>
      </c>
      <c r="J96" s="148">
        <f t="shared" si="50"/>
        <v>150.05</v>
      </c>
      <c r="K96" s="56">
        <f t="shared" si="50"/>
        <v>0</v>
      </c>
      <c r="L96" s="58">
        <f t="shared" si="50"/>
        <v>0</v>
      </c>
      <c r="M96" s="59">
        <f t="shared" si="50"/>
        <v>9</v>
      </c>
      <c r="N96" s="58">
        <f t="shared" si="50"/>
        <v>271.8</v>
      </c>
      <c r="O96" s="59">
        <f t="shared" si="50"/>
        <v>0</v>
      </c>
      <c r="P96" s="60">
        <f t="shared" si="50"/>
        <v>0</v>
      </c>
      <c r="Q96" s="56">
        <f t="shared" si="50"/>
        <v>9</v>
      </c>
      <c r="R96" s="61">
        <f t="shared" si="50"/>
        <v>271.8</v>
      </c>
    </row>
    <row r="97" ht="42" customHeight="1" spans="1:24">
      <c r="A97" s="138" t="s">
        <v>385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5"/>
      <c r="S98" s="4" t="s">
        <v>256</v>
      </c>
      <c r="T98" s="6"/>
      <c r="U98" s="6" t="s">
        <v>257</v>
      </c>
      <c r="V98" s="139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40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2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48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/>
      <c r="D101" s="32"/>
      <c r="E101" s="33"/>
      <c r="F101" s="32"/>
      <c r="G101" s="35"/>
      <c r="H101" s="34"/>
      <c r="I101" s="36">
        <f t="shared" si="51"/>
        <v>0</v>
      </c>
      <c r="J101" s="142">
        <f t="shared" si="52"/>
        <v>0</v>
      </c>
      <c r="K101" s="31"/>
      <c r="L101" s="32"/>
      <c r="M101" s="33"/>
      <c r="N101" s="32"/>
      <c r="O101" s="35"/>
      <c r="P101" s="34"/>
      <c r="Q101" s="36">
        <f t="shared" si="53"/>
        <v>0</v>
      </c>
      <c r="R101" s="37">
        <f t="shared" si="54"/>
        <v>0</v>
      </c>
      <c r="S101" s="46"/>
      <c r="T101" s="48"/>
      <c r="U101" s="39"/>
      <c r="V101" s="40"/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/>
      <c r="D102" s="32"/>
      <c r="E102" s="33"/>
      <c r="F102" s="32"/>
      <c r="G102" s="35"/>
      <c r="H102" s="34"/>
      <c r="I102" s="36">
        <f t="shared" si="51"/>
        <v>0</v>
      </c>
      <c r="J102" s="142">
        <f t="shared" si="52"/>
        <v>0</v>
      </c>
      <c r="K102" s="31"/>
      <c r="L102" s="32"/>
      <c r="M102" s="33"/>
      <c r="N102" s="32"/>
      <c r="O102" s="35"/>
      <c r="P102" s="34"/>
      <c r="Q102" s="36">
        <f t="shared" si="53"/>
        <v>0</v>
      </c>
      <c r="R102" s="37">
        <f t="shared" si="54"/>
        <v>0</v>
      </c>
      <c r="S102" s="46"/>
      <c r="T102" s="48"/>
      <c r="U102" s="39"/>
      <c r="V102" s="40"/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/>
      <c r="D103" s="32"/>
      <c r="E103" s="33"/>
      <c r="F103" s="32"/>
      <c r="G103" s="35"/>
      <c r="H103" s="34"/>
      <c r="I103" s="36">
        <f t="shared" si="51"/>
        <v>0</v>
      </c>
      <c r="J103" s="142">
        <f t="shared" si="52"/>
        <v>0</v>
      </c>
      <c r="K103" s="31"/>
      <c r="L103" s="32"/>
      <c r="M103" s="33"/>
      <c r="N103" s="32"/>
      <c r="O103" s="35"/>
      <c r="P103" s="34"/>
      <c r="Q103" s="36">
        <f t="shared" si="53"/>
        <v>0</v>
      </c>
      <c r="R103" s="37">
        <f t="shared" si="54"/>
        <v>0</v>
      </c>
      <c r="S103" s="46"/>
      <c r="T103" s="48"/>
      <c r="U103" s="39"/>
      <c r="V103" s="40"/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/>
      <c r="D104" s="32"/>
      <c r="E104" s="33"/>
      <c r="F104" s="32"/>
      <c r="G104" s="35"/>
      <c r="H104" s="34"/>
      <c r="I104" s="36">
        <f t="shared" si="51"/>
        <v>0</v>
      </c>
      <c r="J104" s="142">
        <f t="shared" si="52"/>
        <v>0</v>
      </c>
      <c r="K104" s="31"/>
      <c r="L104" s="32"/>
      <c r="M104" s="33"/>
      <c r="N104" s="32"/>
      <c r="O104" s="35"/>
      <c r="P104" s="34"/>
      <c r="Q104" s="36">
        <f t="shared" si="53"/>
        <v>0</v>
      </c>
      <c r="R104" s="37">
        <f t="shared" si="54"/>
        <v>0</v>
      </c>
      <c r="S104" s="46"/>
      <c r="T104" s="48"/>
      <c r="U104" s="39"/>
      <c r="V104" s="40"/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/>
      <c r="D105" s="32"/>
      <c r="E105" s="33"/>
      <c r="F105" s="32"/>
      <c r="G105" s="35"/>
      <c r="H105" s="34"/>
      <c r="I105" s="36">
        <f t="shared" si="51"/>
        <v>0</v>
      </c>
      <c r="J105" s="142">
        <f t="shared" si="52"/>
        <v>0</v>
      </c>
      <c r="K105" s="31"/>
      <c r="L105" s="32"/>
      <c r="M105" s="33"/>
      <c r="N105" s="32"/>
      <c r="O105" s="35"/>
      <c r="P105" s="34"/>
      <c r="Q105" s="36">
        <f t="shared" si="53"/>
        <v>0</v>
      </c>
      <c r="R105" s="37">
        <f t="shared" si="54"/>
        <v>0</v>
      </c>
      <c r="S105" s="46"/>
      <c r="T105" s="48"/>
      <c r="U105" s="39"/>
      <c r="V105" s="40"/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42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50"/>
      <c r="T106" s="147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42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50"/>
      <c r="T107" s="147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42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50"/>
      <c r="T108" s="147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42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50"/>
      <c r="T109" s="147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42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50"/>
      <c r="T110" s="147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42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50"/>
      <c r="T111" s="147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6"/>
      <c r="B112" s="64" t="s">
        <v>25</v>
      </c>
      <c r="C112" s="59">
        <f t="shared" ref="C112:X112" si="57">SUM(C100:C111)</f>
        <v>0</v>
      </c>
      <c r="D112" s="58">
        <f t="shared" si="57"/>
        <v>0</v>
      </c>
      <c r="E112" s="58">
        <f t="shared" si="57"/>
        <v>0</v>
      </c>
      <c r="F112" s="58">
        <f t="shared" si="57"/>
        <v>0</v>
      </c>
      <c r="G112" s="59">
        <f t="shared" si="57"/>
        <v>0</v>
      </c>
      <c r="H112" s="60">
        <f t="shared" si="57"/>
        <v>0</v>
      </c>
      <c r="I112" s="56">
        <f t="shared" si="57"/>
        <v>0</v>
      </c>
      <c r="J112" s="148">
        <f t="shared" si="57"/>
        <v>0</v>
      </c>
      <c r="K112" s="56">
        <f t="shared" si="57"/>
        <v>0</v>
      </c>
      <c r="L112" s="58">
        <f t="shared" si="57"/>
        <v>0</v>
      </c>
      <c r="M112" s="59">
        <f t="shared" si="57"/>
        <v>6</v>
      </c>
      <c r="N112" s="58">
        <f t="shared" si="57"/>
        <v>176.4</v>
      </c>
      <c r="O112" s="59">
        <f t="shared" si="57"/>
        <v>0</v>
      </c>
      <c r="P112" s="60">
        <f t="shared" si="57"/>
        <v>0</v>
      </c>
      <c r="Q112" s="56">
        <f t="shared" si="57"/>
        <v>6</v>
      </c>
      <c r="R112" s="61">
        <f t="shared" si="57"/>
        <v>176.4</v>
      </c>
      <c r="S112" s="151">
        <f t="shared" si="57"/>
        <v>0</v>
      </c>
      <c r="T112" s="58">
        <f t="shared" si="57"/>
        <v>0</v>
      </c>
      <c r="U112" s="59">
        <f t="shared" si="57"/>
        <v>0</v>
      </c>
      <c r="V112" s="60">
        <f t="shared" si="57"/>
        <v>0</v>
      </c>
      <c r="W112" s="56">
        <f t="shared" si="57"/>
        <v>0</v>
      </c>
      <c r="X112" s="67">
        <f t="shared" si="57"/>
        <v>0</v>
      </c>
    </row>
    <row r="113" ht="51" customHeight="1" spans="1:24">
      <c r="A113" s="138" t="s">
        <v>386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52" t="s">
        <v>307</v>
      </c>
      <c r="R114" s="153"/>
      <c r="S114" s="70" t="s">
        <v>308</v>
      </c>
      <c r="T114" s="6"/>
      <c r="U114" s="6" t="s">
        <v>309</v>
      </c>
      <c r="V114" s="139"/>
      <c r="W114" s="10" t="s">
        <v>310</v>
      </c>
      <c r="X114" s="75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54" t="s">
        <v>22</v>
      </c>
      <c r="R115" s="155" t="s">
        <v>23</v>
      </c>
      <c r="S115" s="77" t="s">
        <v>9</v>
      </c>
      <c r="T115" s="19" t="s">
        <v>10</v>
      </c>
      <c r="U115" s="19" t="s">
        <v>9</v>
      </c>
      <c r="V115" s="140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6">
        <f t="shared" ref="R116:R127" si="61">L116+N116+P116</f>
        <v>1613.55</v>
      </c>
      <c r="S116" s="150">
        <v>0</v>
      </c>
      <c r="T116" s="147">
        <v>0</v>
      </c>
      <c r="U116" s="39">
        <v>0</v>
      </c>
      <c r="V116" s="40">
        <v>0</v>
      </c>
      <c r="W116" s="46">
        <f t="shared" ref="W116:W127" si="62">S116+U116</f>
        <v>0</v>
      </c>
      <c r="X116" s="99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/>
      <c r="D117" s="32"/>
      <c r="E117" s="33"/>
      <c r="F117" s="32"/>
      <c r="G117" s="35"/>
      <c r="H117" s="34"/>
      <c r="I117" s="36">
        <f t="shared" si="58"/>
        <v>0</v>
      </c>
      <c r="J117" s="37">
        <f t="shared" si="59"/>
        <v>0</v>
      </c>
      <c r="K117" s="38"/>
      <c r="L117" s="32"/>
      <c r="M117" s="33"/>
      <c r="N117" s="34"/>
      <c r="O117" s="33"/>
      <c r="P117" s="34"/>
      <c r="Q117" s="42">
        <f t="shared" si="60"/>
        <v>0</v>
      </c>
      <c r="R117" s="156">
        <f t="shared" si="61"/>
        <v>0</v>
      </c>
      <c r="S117" s="150"/>
      <c r="T117" s="147"/>
      <c r="U117" s="39"/>
      <c r="V117" s="40"/>
      <c r="W117" s="46">
        <f t="shared" si="62"/>
        <v>0</v>
      </c>
      <c r="X117" s="99">
        <f t="shared" si="63"/>
        <v>0</v>
      </c>
    </row>
    <row r="118" ht="30" customHeight="1" spans="1:24">
      <c r="A118" s="41">
        <v>3</v>
      </c>
      <c r="B118" s="30">
        <v>46082</v>
      </c>
      <c r="C118" s="31"/>
      <c r="D118" s="32"/>
      <c r="E118" s="33"/>
      <c r="F118" s="32"/>
      <c r="G118" s="35"/>
      <c r="H118" s="34"/>
      <c r="I118" s="36">
        <f t="shared" si="58"/>
        <v>0</v>
      </c>
      <c r="J118" s="37">
        <f t="shared" si="59"/>
        <v>0</v>
      </c>
      <c r="K118" s="38"/>
      <c r="L118" s="32"/>
      <c r="M118" s="33"/>
      <c r="N118" s="34"/>
      <c r="O118" s="33"/>
      <c r="P118" s="34"/>
      <c r="Q118" s="42">
        <f t="shared" si="60"/>
        <v>0</v>
      </c>
      <c r="R118" s="156">
        <f t="shared" si="61"/>
        <v>0</v>
      </c>
      <c r="S118" s="150"/>
      <c r="T118" s="147"/>
      <c r="U118" s="39"/>
      <c r="V118" s="40"/>
      <c r="W118" s="46">
        <f t="shared" si="62"/>
        <v>0</v>
      </c>
      <c r="X118" s="99">
        <f t="shared" si="63"/>
        <v>0</v>
      </c>
    </row>
    <row r="119" ht="30" customHeight="1" spans="1:24">
      <c r="A119" s="41">
        <v>4</v>
      </c>
      <c r="B119" s="30">
        <v>46113</v>
      </c>
      <c r="C119" s="31"/>
      <c r="D119" s="32"/>
      <c r="E119" s="33"/>
      <c r="F119" s="32"/>
      <c r="G119" s="35"/>
      <c r="H119" s="34"/>
      <c r="I119" s="36">
        <f t="shared" si="58"/>
        <v>0</v>
      </c>
      <c r="J119" s="37">
        <f t="shared" si="59"/>
        <v>0</v>
      </c>
      <c r="K119" s="38"/>
      <c r="L119" s="32"/>
      <c r="M119" s="33"/>
      <c r="N119" s="34"/>
      <c r="O119" s="33"/>
      <c r="P119" s="34"/>
      <c r="Q119" s="42">
        <f t="shared" si="60"/>
        <v>0</v>
      </c>
      <c r="R119" s="156">
        <f t="shared" si="61"/>
        <v>0</v>
      </c>
      <c r="S119" s="150"/>
      <c r="T119" s="147"/>
      <c r="U119" s="39"/>
      <c r="V119" s="40"/>
      <c r="W119" s="46">
        <f t="shared" si="62"/>
        <v>0</v>
      </c>
      <c r="X119" s="99">
        <f t="shared" si="63"/>
        <v>0</v>
      </c>
    </row>
    <row r="120" ht="30" customHeight="1" spans="1:24">
      <c r="A120" s="41">
        <v>5</v>
      </c>
      <c r="B120" s="30">
        <v>46143</v>
      </c>
      <c r="C120" s="31"/>
      <c r="D120" s="32"/>
      <c r="E120" s="33"/>
      <c r="F120" s="32"/>
      <c r="G120" s="35"/>
      <c r="H120" s="34"/>
      <c r="I120" s="36">
        <f t="shared" si="58"/>
        <v>0</v>
      </c>
      <c r="J120" s="37">
        <f t="shared" si="59"/>
        <v>0</v>
      </c>
      <c r="K120" s="38"/>
      <c r="L120" s="32"/>
      <c r="M120" s="33"/>
      <c r="N120" s="34"/>
      <c r="O120" s="33"/>
      <c r="P120" s="34"/>
      <c r="Q120" s="42">
        <f t="shared" si="60"/>
        <v>0</v>
      </c>
      <c r="R120" s="156">
        <f t="shared" si="61"/>
        <v>0</v>
      </c>
      <c r="S120" s="150"/>
      <c r="T120" s="147"/>
      <c r="U120" s="39"/>
      <c r="V120" s="40"/>
      <c r="W120" s="46">
        <f t="shared" si="62"/>
        <v>0</v>
      </c>
      <c r="X120" s="99">
        <f t="shared" si="63"/>
        <v>0</v>
      </c>
    </row>
    <row r="121" ht="30" customHeight="1" spans="1:24">
      <c r="A121" s="41">
        <v>6</v>
      </c>
      <c r="B121" s="30">
        <v>46174</v>
      </c>
      <c r="C121" s="31"/>
      <c r="D121" s="32"/>
      <c r="E121" s="33"/>
      <c r="F121" s="32"/>
      <c r="G121" s="35"/>
      <c r="H121" s="34"/>
      <c r="I121" s="36">
        <f t="shared" si="58"/>
        <v>0</v>
      </c>
      <c r="J121" s="37">
        <f t="shared" si="59"/>
        <v>0</v>
      </c>
      <c r="K121" s="38"/>
      <c r="L121" s="32"/>
      <c r="M121" s="33"/>
      <c r="N121" s="34"/>
      <c r="O121" s="33"/>
      <c r="P121" s="34"/>
      <c r="Q121" s="42">
        <f t="shared" si="60"/>
        <v>0</v>
      </c>
      <c r="R121" s="156">
        <f t="shared" si="61"/>
        <v>0</v>
      </c>
      <c r="S121" s="150"/>
      <c r="T121" s="147"/>
      <c r="U121" s="39"/>
      <c r="V121" s="40"/>
      <c r="W121" s="46">
        <f t="shared" si="62"/>
        <v>0</v>
      </c>
      <c r="X121" s="99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6">
        <f t="shared" si="61"/>
        <v>0</v>
      </c>
      <c r="S122" s="150"/>
      <c r="T122" s="147"/>
      <c r="U122" s="39"/>
      <c r="V122" s="40"/>
      <c r="W122" s="46">
        <f t="shared" si="62"/>
        <v>0</v>
      </c>
      <c r="X122" s="99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6">
        <f t="shared" si="61"/>
        <v>0</v>
      </c>
      <c r="S123" s="150"/>
      <c r="T123" s="147"/>
      <c r="U123" s="39"/>
      <c r="V123" s="40"/>
      <c r="W123" s="46">
        <f t="shared" si="62"/>
        <v>0</v>
      </c>
      <c r="X123" s="99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6">
        <f t="shared" si="61"/>
        <v>0</v>
      </c>
      <c r="S124" s="150"/>
      <c r="T124" s="147"/>
      <c r="U124" s="39"/>
      <c r="V124" s="40"/>
      <c r="W124" s="46">
        <f t="shared" si="62"/>
        <v>0</v>
      </c>
      <c r="X124" s="99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6">
        <f t="shared" si="61"/>
        <v>0</v>
      </c>
      <c r="S125" s="145"/>
      <c r="T125" s="43"/>
      <c r="U125" s="44"/>
      <c r="V125" s="45"/>
      <c r="W125" s="46">
        <f t="shared" si="62"/>
        <v>0</v>
      </c>
      <c r="X125" s="99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6">
        <f t="shared" si="61"/>
        <v>0</v>
      </c>
      <c r="S126" s="150"/>
      <c r="T126" s="147"/>
      <c r="U126" s="39"/>
      <c r="V126" s="40"/>
      <c r="W126" s="46">
        <f t="shared" si="62"/>
        <v>0</v>
      </c>
      <c r="X126" s="99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6">
        <f t="shared" si="61"/>
        <v>0</v>
      </c>
      <c r="S127" s="150"/>
      <c r="T127" s="147"/>
      <c r="U127" s="39"/>
      <c r="V127" s="40"/>
      <c r="W127" s="46">
        <f t="shared" si="62"/>
        <v>0</v>
      </c>
      <c r="X127" s="99">
        <f t="shared" si="63"/>
        <v>0</v>
      </c>
    </row>
    <row r="128" ht="30" customHeight="1" spans="1:24">
      <c r="A128" s="56"/>
      <c r="B128" s="57" t="s">
        <v>25</v>
      </c>
      <c r="C128" s="56">
        <f t="shared" ref="C128:X128" si="64">SUM(C116:C127)</f>
        <v>0</v>
      </c>
      <c r="D128" s="58">
        <f t="shared" si="64"/>
        <v>0</v>
      </c>
      <c r="E128" s="59">
        <f t="shared" si="64"/>
        <v>0</v>
      </c>
      <c r="F128" s="58">
        <f t="shared" si="64"/>
        <v>0</v>
      </c>
      <c r="G128" s="59">
        <f t="shared" si="64"/>
        <v>0</v>
      </c>
      <c r="H128" s="60">
        <f t="shared" si="64"/>
        <v>0</v>
      </c>
      <c r="I128" s="56">
        <f t="shared" si="64"/>
        <v>0</v>
      </c>
      <c r="J128" s="61">
        <f t="shared" si="64"/>
        <v>0</v>
      </c>
      <c r="K128" s="62">
        <f t="shared" si="64"/>
        <v>0</v>
      </c>
      <c r="L128" s="63">
        <f t="shared" si="64"/>
        <v>0</v>
      </c>
      <c r="M128" s="63">
        <f t="shared" si="64"/>
        <v>51</v>
      </c>
      <c r="N128" s="63">
        <f t="shared" si="64"/>
        <v>1613.55</v>
      </c>
      <c r="O128" s="64">
        <f t="shared" si="64"/>
        <v>0</v>
      </c>
      <c r="P128" s="60">
        <f t="shared" si="64"/>
        <v>0</v>
      </c>
      <c r="Q128" s="157">
        <f t="shared" si="64"/>
        <v>51</v>
      </c>
      <c r="R128" s="158">
        <f t="shared" si="64"/>
        <v>1613.55</v>
      </c>
      <c r="S128" s="151">
        <f t="shared" si="64"/>
        <v>0</v>
      </c>
      <c r="T128" s="58">
        <f t="shared" si="64"/>
        <v>0</v>
      </c>
      <c r="U128" s="59">
        <f t="shared" si="64"/>
        <v>0</v>
      </c>
      <c r="V128" s="60">
        <f t="shared" si="64"/>
        <v>0</v>
      </c>
      <c r="W128" s="56">
        <f t="shared" si="64"/>
        <v>0</v>
      </c>
      <c r="X128" s="136">
        <f t="shared" si="64"/>
        <v>0</v>
      </c>
    </row>
    <row r="129" ht="47" customHeight="1" spans="1:25">
      <c r="A129" s="138" t="s">
        <v>387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52" t="s">
        <v>395</v>
      </c>
      <c r="R130" s="153"/>
      <c r="S130" s="70" t="s">
        <v>396</v>
      </c>
      <c r="T130" s="6"/>
      <c r="U130" s="6" t="s">
        <v>397</v>
      </c>
      <c r="V130" s="139"/>
      <c r="W130" s="10" t="s">
        <v>398</v>
      </c>
      <c r="X130" s="11"/>
      <c r="Y130" s="159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4" t="s">
        <v>22</v>
      </c>
      <c r="R131" s="155" t="s">
        <v>23</v>
      </c>
      <c r="S131" s="77" t="s">
        <v>9</v>
      </c>
      <c r="T131" s="19" t="s">
        <v>10</v>
      </c>
      <c r="U131" s="19" t="s">
        <v>9</v>
      </c>
      <c r="V131" s="140" t="s">
        <v>10</v>
      </c>
      <c r="W131" s="21" t="s">
        <v>9</v>
      </c>
      <c r="X131" s="24" t="s">
        <v>10</v>
      </c>
      <c r="Y131" s="160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6">
        <f t="shared" ref="R132:R143" si="68">L132+N132+P132</f>
        <v>864.25</v>
      </c>
      <c r="S132" s="144">
        <v>11</v>
      </c>
      <c r="T132" s="147">
        <v>339.9</v>
      </c>
      <c r="U132" s="44">
        <v>0</v>
      </c>
      <c r="V132" s="40">
        <v>0</v>
      </c>
      <c r="W132" s="46">
        <f t="shared" ref="W132:W143" si="69">S132+U132</f>
        <v>11</v>
      </c>
      <c r="X132" s="49">
        <f t="shared" ref="X132:X143" si="70">T132+V132</f>
        <v>339.9</v>
      </c>
      <c r="Y132" s="161"/>
    </row>
    <row r="133" ht="30" customHeight="1" spans="1:25">
      <c r="A133" s="41">
        <v>2</v>
      </c>
      <c r="B133" s="30">
        <v>46054</v>
      </c>
      <c r="C133" s="31"/>
      <c r="D133" s="32"/>
      <c r="E133" s="33"/>
      <c r="F133" s="32"/>
      <c r="G133" s="35"/>
      <c r="H133" s="34"/>
      <c r="I133" s="36">
        <f t="shared" si="65"/>
        <v>0</v>
      </c>
      <c r="J133" s="37">
        <f t="shared" si="66"/>
        <v>0</v>
      </c>
      <c r="K133" s="31"/>
      <c r="L133" s="32"/>
      <c r="M133" s="33"/>
      <c r="N133" s="32"/>
      <c r="O133" s="35"/>
      <c r="P133" s="34"/>
      <c r="Q133" s="42">
        <f t="shared" si="67"/>
        <v>0</v>
      </c>
      <c r="R133" s="156">
        <f t="shared" si="68"/>
        <v>0</v>
      </c>
      <c r="S133" s="150"/>
      <c r="T133" s="147"/>
      <c r="U133" s="39"/>
      <c r="V133" s="40"/>
      <c r="W133" s="46">
        <f t="shared" si="69"/>
        <v>0</v>
      </c>
      <c r="X133" s="49">
        <f t="shared" si="70"/>
        <v>0</v>
      </c>
      <c r="Y133" s="161"/>
    </row>
    <row r="134" ht="30" customHeight="1" spans="1:25">
      <c r="A134" s="41">
        <v>3</v>
      </c>
      <c r="B134" s="30">
        <v>46082</v>
      </c>
      <c r="C134" s="31"/>
      <c r="D134" s="32"/>
      <c r="E134" s="33"/>
      <c r="F134" s="32"/>
      <c r="G134" s="35"/>
      <c r="H134" s="34"/>
      <c r="I134" s="36">
        <f t="shared" si="65"/>
        <v>0</v>
      </c>
      <c r="J134" s="37">
        <f t="shared" si="66"/>
        <v>0</v>
      </c>
      <c r="K134" s="31"/>
      <c r="L134" s="32"/>
      <c r="M134" s="33"/>
      <c r="N134" s="32"/>
      <c r="O134" s="35"/>
      <c r="P134" s="34"/>
      <c r="Q134" s="42">
        <f t="shared" si="67"/>
        <v>0</v>
      </c>
      <c r="R134" s="156">
        <f t="shared" si="68"/>
        <v>0</v>
      </c>
      <c r="S134" s="150"/>
      <c r="T134" s="147"/>
      <c r="U134" s="39"/>
      <c r="V134" s="40"/>
      <c r="W134" s="46">
        <f t="shared" si="69"/>
        <v>0</v>
      </c>
      <c r="X134" s="49">
        <f t="shared" si="70"/>
        <v>0</v>
      </c>
      <c r="Y134" s="161"/>
    </row>
    <row r="135" ht="30" customHeight="1" spans="1:25">
      <c r="A135" s="41">
        <v>4</v>
      </c>
      <c r="B135" s="30">
        <v>46113</v>
      </c>
      <c r="C135" s="31"/>
      <c r="D135" s="32"/>
      <c r="E135" s="33"/>
      <c r="F135" s="32"/>
      <c r="G135" s="35"/>
      <c r="H135" s="34"/>
      <c r="I135" s="36">
        <f t="shared" si="65"/>
        <v>0</v>
      </c>
      <c r="J135" s="37">
        <f t="shared" si="66"/>
        <v>0</v>
      </c>
      <c r="K135" s="31"/>
      <c r="L135" s="32"/>
      <c r="M135" s="33"/>
      <c r="N135" s="32"/>
      <c r="O135" s="35"/>
      <c r="P135" s="34"/>
      <c r="Q135" s="42">
        <f t="shared" si="67"/>
        <v>0</v>
      </c>
      <c r="R135" s="156">
        <f t="shared" si="68"/>
        <v>0</v>
      </c>
      <c r="S135" s="150"/>
      <c r="T135" s="147"/>
      <c r="U135" s="39"/>
      <c r="V135" s="40"/>
      <c r="W135" s="46">
        <f t="shared" si="69"/>
        <v>0</v>
      </c>
      <c r="X135" s="49">
        <f t="shared" si="70"/>
        <v>0</v>
      </c>
      <c r="Y135" s="161"/>
    </row>
    <row r="136" ht="30" customHeight="1" spans="1:25">
      <c r="A136" s="41">
        <v>5</v>
      </c>
      <c r="B136" s="30">
        <v>46143</v>
      </c>
      <c r="C136" s="31"/>
      <c r="D136" s="32"/>
      <c r="E136" s="33"/>
      <c r="F136" s="32"/>
      <c r="G136" s="35"/>
      <c r="H136" s="34"/>
      <c r="I136" s="36">
        <f t="shared" si="65"/>
        <v>0</v>
      </c>
      <c r="J136" s="37">
        <f t="shared" si="66"/>
        <v>0</v>
      </c>
      <c r="K136" s="31"/>
      <c r="L136" s="32"/>
      <c r="M136" s="33"/>
      <c r="N136" s="32"/>
      <c r="O136" s="35"/>
      <c r="P136" s="34"/>
      <c r="Q136" s="42">
        <f t="shared" si="67"/>
        <v>0</v>
      </c>
      <c r="R136" s="156">
        <f t="shared" si="68"/>
        <v>0</v>
      </c>
      <c r="S136" s="150"/>
      <c r="T136" s="147"/>
      <c r="U136" s="39"/>
      <c r="V136" s="40"/>
      <c r="W136" s="46">
        <f t="shared" si="69"/>
        <v>0</v>
      </c>
      <c r="X136" s="49">
        <f t="shared" si="70"/>
        <v>0</v>
      </c>
      <c r="Y136" s="162"/>
    </row>
    <row r="137" ht="30" customHeight="1" spans="1:25">
      <c r="A137" s="41">
        <v>6</v>
      </c>
      <c r="B137" s="30">
        <v>46174</v>
      </c>
      <c r="C137" s="31"/>
      <c r="D137" s="32"/>
      <c r="E137" s="33"/>
      <c r="F137" s="32"/>
      <c r="G137" s="35"/>
      <c r="H137" s="34"/>
      <c r="I137" s="36">
        <f t="shared" si="65"/>
        <v>0</v>
      </c>
      <c r="J137" s="37">
        <f t="shared" si="66"/>
        <v>0</v>
      </c>
      <c r="K137" s="31"/>
      <c r="L137" s="32"/>
      <c r="M137" s="33"/>
      <c r="N137" s="32"/>
      <c r="O137" s="35"/>
      <c r="P137" s="34"/>
      <c r="Q137" s="42">
        <f t="shared" si="67"/>
        <v>0</v>
      </c>
      <c r="R137" s="156">
        <f t="shared" si="68"/>
        <v>0</v>
      </c>
      <c r="S137" s="150"/>
      <c r="T137" s="147"/>
      <c r="U137" s="39"/>
      <c r="V137" s="40"/>
      <c r="W137" s="46">
        <f t="shared" si="69"/>
        <v>0</v>
      </c>
      <c r="X137" s="49">
        <f t="shared" si="70"/>
        <v>0</v>
      </c>
      <c r="Y137" s="162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6">
        <f t="shared" si="68"/>
        <v>0</v>
      </c>
      <c r="S138" s="150"/>
      <c r="T138" s="147"/>
      <c r="U138" s="39"/>
      <c r="V138" s="40"/>
      <c r="W138" s="46">
        <f t="shared" si="69"/>
        <v>0</v>
      </c>
      <c r="X138" s="49">
        <f t="shared" si="70"/>
        <v>0</v>
      </c>
      <c r="Y138" s="161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6">
        <f t="shared" si="68"/>
        <v>0</v>
      </c>
      <c r="S139" s="150"/>
      <c r="T139" s="147"/>
      <c r="U139" s="39"/>
      <c r="V139" s="40"/>
      <c r="W139" s="46">
        <f t="shared" si="69"/>
        <v>0</v>
      </c>
      <c r="X139" s="49">
        <f t="shared" si="70"/>
        <v>0</v>
      </c>
      <c r="Y139" s="161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6">
        <f t="shared" si="68"/>
        <v>0</v>
      </c>
      <c r="S140" s="150"/>
      <c r="T140" s="147"/>
      <c r="U140" s="39"/>
      <c r="V140" s="40"/>
      <c r="W140" s="46">
        <f t="shared" si="69"/>
        <v>0</v>
      </c>
      <c r="X140" s="49">
        <f t="shared" si="70"/>
        <v>0</v>
      </c>
      <c r="Y140" s="161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6">
        <f t="shared" si="68"/>
        <v>0</v>
      </c>
      <c r="S141" s="150"/>
      <c r="T141" s="147"/>
      <c r="U141" s="39"/>
      <c r="V141" s="40"/>
      <c r="W141" s="46">
        <f t="shared" si="69"/>
        <v>0</v>
      </c>
      <c r="X141" s="49">
        <f t="shared" si="70"/>
        <v>0</v>
      </c>
      <c r="Y141" s="161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6">
        <f t="shared" si="68"/>
        <v>0</v>
      </c>
      <c r="S142" s="150"/>
      <c r="T142" s="147"/>
      <c r="U142" s="39"/>
      <c r="V142" s="40"/>
      <c r="W142" s="46">
        <f t="shared" si="69"/>
        <v>0</v>
      </c>
      <c r="X142" s="49">
        <f t="shared" si="70"/>
        <v>0</v>
      </c>
      <c r="Y142" s="161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6">
        <f t="shared" si="68"/>
        <v>0</v>
      </c>
      <c r="S143" s="150"/>
      <c r="T143" s="147"/>
      <c r="U143" s="39"/>
      <c r="V143" s="40"/>
      <c r="W143" s="46">
        <f t="shared" si="69"/>
        <v>0</v>
      </c>
      <c r="X143" s="49">
        <f t="shared" si="70"/>
        <v>0</v>
      </c>
      <c r="Y143" s="161"/>
    </row>
    <row r="144" ht="30" customHeight="1" spans="1:25">
      <c r="A144" s="56"/>
      <c r="B144" s="57" t="s">
        <v>25</v>
      </c>
      <c r="C144" s="56">
        <f t="shared" ref="C144:X144" si="71">SUM(C132:C143)</f>
        <v>19</v>
      </c>
      <c r="D144" s="58">
        <f t="shared" si="71"/>
        <v>461.5</v>
      </c>
      <c r="E144" s="59">
        <f t="shared" si="71"/>
        <v>10</v>
      </c>
      <c r="F144" s="58">
        <f t="shared" si="71"/>
        <v>242.8</v>
      </c>
      <c r="G144" s="59">
        <f t="shared" si="71"/>
        <v>0</v>
      </c>
      <c r="H144" s="60">
        <f t="shared" si="71"/>
        <v>0</v>
      </c>
      <c r="I144" s="56">
        <f t="shared" si="71"/>
        <v>29</v>
      </c>
      <c r="J144" s="61">
        <f t="shared" si="71"/>
        <v>704.3</v>
      </c>
      <c r="K144" s="62">
        <f t="shared" si="71"/>
        <v>0</v>
      </c>
      <c r="L144" s="63">
        <f t="shared" si="71"/>
        <v>0</v>
      </c>
      <c r="M144" s="63">
        <f t="shared" si="71"/>
        <v>27</v>
      </c>
      <c r="N144" s="63">
        <f t="shared" si="71"/>
        <v>864.25</v>
      </c>
      <c r="O144" s="64">
        <f t="shared" si="71"/>
        <v>0</v>
      </c>
      <c r="P144" s="60">
        <f t="shared" si="71"/>
        <v>0</v>
      </c>
      <c r="Q144" s="157">
        <f t="shared" si="71"/>
        <v>27</v>
      </c>
      <c r="R144" s="158">
        <f t="shared" si="71"/>
        <v>864.25</v>
      </c>
      <c r="S144" s="151">
        <f t="shared" si="71"/>
        <v>11</v>
      </c>
      <c r="T144" s="58">
        <f t="shared" si="71"/>
        <v>339.9</v>
      </c>
      <c r="U144" s="59">
        <f t="shared" si="71"/>
        <v>0</v>
      </c>
      <c r="V144" s="60">
        <f t="shared" si="71"/>
        <v>0</v>
      </c>
      <c r="W144" s="56">
        <f t="shared" si="71"/>
        <v>11</v>
      </c>
      <c r="X144" s="66">
        <f t="shared" si="71"/>
        <v>339.9</v>
      </c>
      <c r="Y144" s="163"/>
    </row>
    <row r="145" ht="47" customHeight="1" spans="1:25">
      <c r="A145" s="138" t="s">
        <v>399</v>
      </c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</row>
    <row r="146" ht="30" customHeight="1" spans="1:25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52" t="s">
        <v>331</v>
      </c>
      <c r="R146" s="153"/>
      <c r="S146" s="70" t="s">
        <v>332</v>
      </c>
      <c r="T146" s="6"/>
      <c r="U146" s="6" t="s">
        <v>333</v>
      </c>
      <c r="V146" s="139"/>
      <c r="W146" s="10" t="s">
        <v>334</v>
      </c>
      <c r="X146" s="11"/>
      <c r="Y146" s="159" t="s">
        <v>21</v>
      </c>
    </row>
    <row r="147" ht="30" customHeight="1" spans="1:25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4" t="s">
        <v>22</v>
      </c>
      <c r="R147" s="155" t="s">
        <v>23</v>
      </c>
      <c r="S147" s="77" t="s">
        <v>9</v>
      </c>
      <c r="T147" s="19" t="s">
        <v>10</v>
      </c>
      <c r="U147" s="19" t="s">
        <v>9</v>
      </c>
      <c r="V147" s="140" t="s">
        <v>10</v>
      </c>
      <c r="W147" s="21" t="s">
        <v>9</v>
      </c>
      <c r="X147" s="24" t="s">
        <v>10</v>
      </c>
      <c r="Y147" s="160"/>
    </row>
    <row r="148" ht="30" customHeight="1" spans="1:25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42">
        <f t="shared" ref="Q148:Q159" si="74">K148+M148+O148</f>
        <v>8</v>
      </c>
      <c r="R148" s="156">
        <f t="shared" ref="R148:R159" si="75">L148+N148+P148</f>
        <v>173.15</v>
      </c>
      <c r="S148" s="150">
        <v>0</v>
      </c>
      <c r="T148" s="147">
        <v>0</v>
      </c>
      <c r="U148" s="39">
        <v>0</v>
      </c>
      <c r="V148" s="40">
        <v>0</v>
      </c>
      <c r="W148" s="46">
        <f t="shared" ref="W148:W159" si="76">S148+U148</f>
        <v>0</v>
      </c>
      <c r="X148" s="49">
        <f t="shared" ref="X148:X159" si="77">T148+V148</f>
        <v>0</v>
      </c>
      <c r="Y148" s="161"/>
    </row>
    <row r="149" ht="30" customHeight="1" spans="1:25">
      <c r="A149" s="41">
        <v>2</v>
      </c>
      <c r="B149" s="30">
        <v>46054</v>
      </c>
      <c r="C149" s="31"/>
      <c r="D149" s="32"/>
      <c r="E149" s="33"/>
      <c r="F149" s="32"/>
      <c r="G149" s="35"/>
      <c r="H149" s="34"/>
      <c r="I149" s="36">
        <f t="shared" si="72"/>
        <v>0</v>
      </c>
      <c r="J149" s="37">
        <f t="shared" si="73"/>
        <v>0</v>
      </c>
      <c r="K149" s="31"/>
      <c r="L149" s="32"/>
      <c r="M149" s="33"/>
      <c r="N149" s="32"/>
      <c r="O149" s="35"/>
      <c r="P149" s="34"/>
      <c r="Q149" s="42">
        <f t="shared" si="74"/>
        <v>0</v>
      </c>
      <c r="R149" s="156">
        <f t="shared" si="75"/>
        <v>0</v>
      </c>
      <c r="S149" s="150"/>
      <c r="T149" s="147"/>
      <c r="U149" s="39"/>
      <c r="V149" s="40"/>
      <c r="W149" s="46">
        <f t="shared" si="76"/>
        <v>0</v>
      </c>
      <c r="X149" s="49">
        <f t="shared" si="77"/>
        <v>0</v>
      </c>
      <c r="Y149" s="161"/>
    </row>
    <row r="150" ht="30" customHeight="1" spans="1:25">
      <c r="A150" s="41">
        <v>3</v>
      </c>
      <c r="B150" s="30">
        <v>46082</v>
      </c>
      <c r="C150" s="31"/>
      <c r="D150" s="32"/>
      <c r="E150" s="33"/>
      <c r="F150" s="32"/>
      <c r="G150" s="35"/>
      <c r="H150" s="34"/>
      <c r="I150" s="36">
        <f t="shared" si="72"/>
        <v>0</v>
      </c>
      <c r="J150" s="37">
        <f t="shared" si="73"/>
        <v>0</v>
      </c>
      <c r="K150" s="31"/>
      <c r="L150" s="32"/>
      <c r="M150" s="33"/>
      <c r="N150" s="32"/>
      <c r="O150" s="35"/>
      <c r="P150" s="34"/>
      <c r="Q150" s="42">
        <f t="shared" si="74"/>
        <v>0</v>
      </c>
      <c r="R150" s="156">
        <f t="shared" si="75"/>
        <v>0</v>
      </c>
      <c r="S150" s="150"/>
      <c r="T150" s="147"/>
      <c r="U150" s="39"/>
      <c r="V150" s="40"/>
      <c r="W150" s="46">
        <f t="shared" si="76"/>
        <v>0</v>
      </c>
      <c r="X150" s="49">
        <f t="shared" si="77"/>
        <v>0</v>
      </c>
      <c r="Y150" s="161"/>
    </row>
    <row r="151" ht="30" customHeight="1" spans="1:25">
      <c r="A151" s="41">
        <v>4</v>
      </c>
      <c r="B151" s="30">
        <v>46113</v>
      </c>
      <c r="C151" s="31"/>
      <c r="D151" s="32"/>
      <c r="E151" s="33"/>
      <c r="F151" s="32"/>
      <c r="G151" s="35"/>
      <c r="H151" s="34"/>
      <c r="I151" s="36">
        <f t="shared" si="72"/>
        <v>0</v>
      </c>
      <c r="J151" s="37">
        <f t="shared" si="73"/>
        <v>0</v>
      </c>
      <c r="K151" s="31"/>
      <c r="L151" s="32"/>
      <c r="M151" s="33"/>
      <c r="N151" s="32"/>
      <c r="O151" s="35"/>
      <c r="P151" s="34"/>
      <c r="Q151" s="42">
        <f t="shared" si="74"/>
        <v>0</v>
      </c>
      <c r="R151" s="156">
        <f t="shared" si="75"/>
        <v>0</v>
      </c>
      <c r="S151" s="150"/>
      <c r="T151" s="147"/>
      <c r="U151" s="39"/>
      <c r="V151" s="40"/>
      <c r="W151" s="46">
        <f t="shared" si="76"/>
        <v>0</v>
      </c>
      <c r="X151" s="49">
        <f t="shared" si="77"/>
        <v>0</v>
      </c>
      <c r="Y151" s="161"/>
    </row>
    <row r="152" ht="30" customHeight="1" spans="1:25">
      <c r="A152" s="41">
        <v>5</v>
      </c>
      <c r="B152" s="30">
        <v>46143</v>
      </c>
      <c r="C152" s="31"/>
      <c r="D152" s="32"/>
      <c r="E152" s="33"/>
      <c r="F152" s="32"/>
      <c r="G152" s="35"/>
      <c r="H152" s="34"/>
      <c r="I152" s="36">
        <f t="shared" si="72"/>
        <v>0</v>
      </c>
      <c r="J152" s="37">
        <f t="shared" si="73"/>
        <v>0</v>
      </c>
      <c r="K152" s="31"/>
      <c r="L152" s="32"/>
      <c r="M152" s="33"/>
      <c r="N152" s="32"/>
      <c r="O152" s="35"/>
      <c r="P152" s="34"/>
      <c r="Q152" s="42">
        <f t="shared" si="74"/>
        <v>0</v>
      </c>
      <c r="R152" s="156">
        <f t="shared" si="75"/>
        <v>0</v>
      </c>
      <c r="S152" s="150"/>
      <c r="T152" s="147"/>
      <c r="U152" s="39"/>
      <c r="V152" s="40"/>
      <c r="W152" s="46">
        <f t="shared" si="76"/>
        <v>0</v>
      </c>
      <c r="X152" s="49">
        <f t="shared" si="77"/>
        <v>0</v>
      </c>
      <c r="Y152" s="162"/>
    </row>
    <row r="153" ht="30" customHeight="1" spans="1:25">
      <c r="A153" s="41">
        <v>6</v>
      </c>
      <c r="B153" s="30">
        <v>46174</v>
      </c>
      <c r="C153" s="31"/>
      <c r="D153" s="32"/>
      <c r="E153" s="33"/>
      <c r="F153" s="32"/>
      <c r="G153" s="35"/>
      <c r="H153" s="34"/>
      <c r="I153" s="36">
        <f t="shared" si="72"/>
        <v>0</v>
      </c>
      <c r="J153" s="37">
        <f t="shared" si="73"/>
        <v>0</v>
      </c>
      <c r="K153" s="31"/>
      <c r="L153" s="32"/>
      <c r="M153" s="33"/>
      <c r="N153" s="32"/>
      <c r="O153" s="35"/>
      <c r="P153" s="34"/>
      <c r="Q153" s="42">
        <f t="shared" si="74"/>
        <v>0</v>
      </c>
      <c r="R153" s="156">
        <f t="shared" si="75"/>
        <v>0</v>
      </c>
      <c r="S153" s="150"/>
      <c r="T153" s="147"/>
      <c r="U153" s="39"/>
      <c r="V153" s="40"/>
      <c r="W153" s="46">
        <f t="shared" si="76"/>
        <v>0</v>
      </c>
      <c r="X153" s="49">
        <f t="shared" si="77"/>
        <v>0</v>
      </c>
      <c r="Y153" s="162"/>
    </row>
    <row r="154" ht="30" customHeight="1" spans="1:25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42">
        <f t="shared" si="74"/>
        <v>0</v>
      </c>
      <c r="R154" s="156">
        <f t="shared" si="75"/>
        <v>0</v>
      </c>
      <c r="S154" s="150"/>
      <c r="T154" s="147"/>
      <c r="U154" s="39"/>
      <c r="V154" s="40"/>
      <c r="W154" s="46">
        <f t="shared" si="76"/>
        <v>0</v>
      </c>
      <c r="X154" s="49">
        <f t="shared" si="77"/>
        <v>0</v>
      </c>
      <c r="Y154" s="161"/>
    </row>
    <row r="155" ht="30" customHeight="1" spans="1:25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4"/>
      <c r="P155" s="51"/>
      <c r="Q155" s="42">
        <f t="shared" si="74"/>
        <v>0</v>
      </c>
      <c r="R155" s="156">
        <f t="shared" si="75"/>
        <v>0</v>
      </c>
      <c r="S155" s="150"/>
      <c r="T155" s="147"/>
      <c r="U155" s="39"/>
      <c r="V155" s="40"/>
      <c r="W155" s="46">
        <f t="shared" si="76"/>
        <v>0</v>
      </c>
      <c r="X155" s="49">
        <f t="shared" si="77"/>
        <v>0</v>
      </c>
      <c r="Y155" s="161"/>
    </row>
    <row r="156" ht="30" customHeight="1" spans="1:25">
      <c r="A156" s="41">
        <v>9</v>
      </c>
      <c r="B156" s="30">
        <v>46266</v>
      </c>
      <c r="C156" s="31"/>
      <c r="D156" s="52"/>
      <c r="E156" s="33"/>
      <c r="F156" s="52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42">
        <f t="shared" si="74"/>
        <v>0</v>
      </c>
      <c r="R156" s="156">
        <f t="shared" si="75"/>
        <v>0</v>
      </c>
      <c r="S156" s="150"/>
      <c r="T156" s="147"/>
      <c r="U156" s="39"/>
      <c r="V156" s="40"/>
      <c r="W156" s="46">
        <f t="shared" si="76"/>
        <v>0</v>
      </c>
      <c r="X156" s="49">
        <f t="shared" si="77"/>
        <v>0</v>
      </c>
      <c r="Y156" s="161"/>
    </row>
    <row r="157" ht="30" customHeight="1" spans="1:25">
      <c r="A157" s="41">
        <v>10</v>
      </c>
      <c r="B157" s="30">
        <v>46296</v>
      </c>
      <c r="C157" s="31"/>
      <c r="D157" s="52"/>
      <c r="E157" s="116"/>
      <c r="F157" s="165"/>
      <c r="G157" s="35"/>
      <c r="H157" s="143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42">
        <f t="shared" si="74"/>
        <v>0</v>
      </c>
      <c r="R157" s="156">
        <f t="shared" si="75"/>
        <v>0</v>
      </c>
      <c r="S157" s="150"/>
      <c r="T157" s="147"/>
      <c r="U157" s="39"/>
      <c r="V157" s="40"/>
      <c r="W157" s="46">
        <f t="shared" si="76"/>
        <v>0</v>
      </c>
      <c r="X157" s="49">
        <f t="shared" si="77"/>
        <v>0</v>
      </c>
      <c r="Y157" s="161"/>
    </row>
    <row r="158" ht="30" customHeight="1" spans="1:25">
      <c r="A158" s="41">
        <v>11</v>
      </c>
      <c r="B158" s="30">
        <v>46327</v>
      </c>
      <c r="C158" s="31"/>
      <c r="D158" s="52"/>
      <c r="E158" s="33"/>
      <c r="F158" s="52"/>
      <c r="G158" s="35"/>
      <c r="H158" s="143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42">
        <f t="shared" si="74"/>
        <v>0</v>
      </c>
      <c r="R158" s="156">
        <f t="shared" si="75"/>
        <v>0</v>
      </c>
      <c r="S158" s="150"/>
      <c r="T158" s="147"/>
      <c r="U158" s="39"/>
      <c r="V158" s="40"/>
      <c r="W158" s="46">
        <f t="shared" si="76"/>
        <v>0</v>
      </c>
      <c r="X158" s="49">
        <f t="shared" si="77"/>
        <v>0</v>
      </c>
      <c r="Y158" s="161"/>
    </row>
    <row r="159" ht="30" customHeight="1" spans="1:25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42">
        <f t="shared" si="74"/>
        <v>0</v>
      </c>
      <c r="R159" s="156">
        <f t="shared" si="75"/>
        <v>0</v>
      </c>
      <c r="S159" s="150"/>
      <c r="T159" s="147"/>
      <c r="U159" s="39"/>
      <c r="V159" s="40"/>
      <c r="W159" s="46">
        <f t="shared" si="76"/>
        <v>0</v>
      </c>
      <c r="X159" s="49">
        <f t="shared" si="77"/>
        <v>0</v>
      </c>
      <c r="Y159" s="161"/>
    </row>
    <row r="160" ht="30" customHeight="1" spans="1:25">
      <c r="A160" s="56"/>
      <c r="B160" s="57" t="s">
        <v>25</v>
      </c>
      <c r="C160" s="56">
        <f t="shared" ref="C160:X160" si="78">SUM(C148:C159)</f>
        <v>10</v>
      </c>
      <c r="D160" s="58">
        <f t="shared" si="78"/>
        <v>320.75</v>
      </c>
      <c r="E160" s="59">
        <f t="shared" si="78"/>
        <v>11</v>
      </c>
      <c r="F160" s="58">
        <f t="shared" si="78"/>
        <v>337.75</v>
      </c>
      <c r="G160" s="59">
        <f t="shared" si="78"/>
        <v>0</v>
      </c>
      <c r="H160" s="60">
        <f t="shared" si="78"/>
        <v>0</v>
      </c>
      <c r="I160" s="56">
        <f t="shared" si="78"/>
        <v>21</v>
      </c>
      <c r="J160" s="61">
        <f t="shared" si="78"/>
        <v>658.5</v>
      </c>
      <c r="K160" s="62">
        <f t="shared" si="78"/>
        <v>0</v>
      </c>
      <c r="L160" s="63">
        <f t="shared" si="78"/>
        <v>0</v>
      </c>
      <c r="M160" s="63">
        <f t="shared" si="78"/>
        <v>8</v>
      </c>
      <c r="N160" s="63">
        <f t="shared" si="78"/>
        <v>173.15</v>
      </c>
      <c r="O160" s="64">
        <f t="shared" si="78"/>
        <v>0</v>
      </c>
      <c r="P160" s="60">
        <f t="shared" si="78"/>
        <v>0</v>
      </c>
      <c r="Q160" s="157">
        <f t="shared" si="78"/>
        <v>8</v>
      </c>
      <c r="R160" s="158">
        <f t="shared" si="78"/>
        <v>173.15</v>
      </c>
      <c r="S160" s="151">
        <f t="shared" si="78"/>
        <v>0</v>
      </c>
      <c r="T160" s="58">
        <f t="shared" si="78"/>
        <v>0</v>
      </c>
      <c r="U160" s="59">
        <f t="shared" si="78"/>
        <v>0</v>
      </c>
      <c r="V160" s="60">
        <f t="shared" si="78"/>
        <v>0</v>
      </c>
      <c r="W160" s="56">
        <f t="shared" si="78"/>
        <v>0</v>
      </c>
      <c r="X160" s="66">
        <f t="shared" si="78"/>
        <v>0</v>
      </c>
      <c r="Y160" s="163"/>
    </row>
    <row r="161" ht="63" customHeight="1" spans="1:24">
      <c r="A161" s="166" t="s">
        <v>400</v>
      </c>
      <c r="B161" s="166"/>
      <c r="C161" s="166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166"/>
      <c r="Q161" s="166"/>
      <c r="R161" s="166"/>
      <c r="S161" s="167"/>
      <c r="T161" s="168"/>
      <c r="U161" s="167"/>
      <c r="V161" s="168"/>
      <c r="W161" s="169"/>
      <c r="X161" s="170"/>
    </row>
    <row r="162" ht="30" customHeight="1" spans="1:24">
      <c r="A162" s="4" t="s">
        <v>1</v>
      </c>
      <c r="B162" s="5" t="s">
        <v>2</v>
      </c>
      <c r="C162" s="171" t="s">
        <v>337</v>
      </c>
      <c r="D162" s="70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52" t="s">
        <v>344</v>
      </c>
      <c r="R162" s="153"/>
      <c r="S162" s="167"/>
      <c r="T162" s="168"/>
      <c r="U162" s="167"/>
      <c r="V162" s="168"/>
      <c r="W162" s="169"/>
      <c r="X162" s="170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54" t="s">
        <v>22</v>
      </c>
      <c r="R163" s="155" t="s">
        <v>23</v>
      </c>
      <c r="S163" s="167"/>
      <c r="T163" s="168"/>
      <c r="U163" s="167"/>
      <c r="V163" s="168"/>
      <c r="W163" s="169"/>
      <c r="X163" s="170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79">C164+E164+G164</f>
        <v>0</v>
      </c>
      <c r="J164" s="37">
        <f t="shared" ref="J164:J175" si="80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1">K164+M164+O164</f>
        <v>35</v>
      </c>
      <c r="R164" s="156">
        <f t="shared" ref="R164:R175" si="82">L164+N164+P164</f>
        <v>1129.9</v>
      </c>
      <c r="S164" s="167"/>
      <c r="T164" s="168"/>
      <c r="U164" s="167"/>
      <c r="V164" s="168"/>
      <c r="W164" s="169"/>
      <c r="X164" s="170"/>
    </row>
    <row r="165" ht="30" customHeight="1" spans="1:24">
      <c r="A165" s="41">
        <v>2</v>
      </c>
      <c r="B165" s="30">
        <v>46054</v>
      </c>
      <c r="C165" s="31"/>
      <c r="D165" s="32"/>
      <c r="E165" s="33"/>
      <c r="F165" s="34"/>
      <c r="G165" s="33"/>
      <c r="H165" s="34"/>
      <c r="I165" s="36">
        <f t="shared" si="79"/>
        <v>0</v>
      </c>
      <c r="J165" s="37">
        <f t="shared" si="80"/>
        <v>0</v>
      </c>
      <c r="K165" s="38"/>
      <c r="L165" s="32"/>
      <c r="M165" s="33"/>
      <c r="N165" s="32"/>
      <c r="O165" s="39"/>
      <c r="P165" s="40"/>
      <c r="Q165" s="42">
        <f t="shared" si="81"/>
        <v>0</v>
      </c>
      <c r="R165" s="156">
        <f t="shared" si="82"/>
        <v>0</v>
      </c>
      <c r="S165" s="167"/>
      <c r="T165" s="168"/>
      <c r="U165" s="167"/>
      <c r="V165" s="168"/>
      <c r="W165" s="169"/>
      <c r="X165" s="170"/>
    </row>
    <row r="166" ht="30" customHeight="1" spans="1:24">
      <c r="A166" s="41">
        <v>3</v>
      </c>
      <c r="B166" s="30">
        <v>46082</v>
      </c>
      <c r="C166" s="31"/>
      <c r="D166" s="32"/>
      <c r="E166" s="33"/>
      <c r="F166" s="34"/>
      <c r="G166" s="33"/>
      <c r="H166" s="34"/>
      <c r="I166" s="36">
        <f t="shared" si="79"/>
        <v>0</v>
      </c>
      <c r="J166" s="37">
        <f t="shared" si="80"/>
        <v>0</v>
      </c>
      <c r="K166" s="38"/>
      <c r="L166" s="32"/>
      <c r="M166" s="33"/>
      <c r="N166" s="32"/>
      <c r="O166" s="39"/>
      <c r="P166" s="40"/>
      <c r="Q166" s="42">
        <f t="shared" si="81"/>
        <v>0</v>
      </c>
      <c r="R166" s="156">
        <f t="shared" si="82"/>
        <v>0</v>
      </c>
      <c r="S166" s="167"/>
      <c r="T166" s="168"/>
      <c r="U166" s="167"/>
      <c r="V166" s="168"/>
      <c r="W166" s="169"/>
      <c r="X166" s="170"/>
    </row>
    <row r="167" ht="30" customHeight="1" spans="1:24">
      <c r="A167" s="41">
        <v>4</v>
      </c>
      <c r="B167" s="30">
        <v>46113</v>
      </c>
      <c r="C167" s="31"/>
      <c r="D167" s="32"/>
      <c r="E167" s="33"/>
      <c r="F167" s="34"/>
      <c r="G167" s="33"/>
      <c r="H167" s="34"/>
      <c r="I167" s="36">
        <f t="shared" si="79"/>
        <v>0</v>
      </c>
      <c r="J167" s="37">
        <f t="shared" si="80"/>
        <v>0</v>
      </c>
      <c r="K167" s="38"/>
      <c r="L167" s="32"/>
      <c r="M167" s="33"/>
      <c r="N167" s="32"/>
      <c r="O167" s="39"/>
      <c r="P167" s="40"/>
      <c r="Q167" s="42">
        <f t="shared" si="81"/>
        <v>0</v>
      </c>
      <c r="R167" s="156">
        <f t="shared" si="82"/>
        <v>0</v>
      </c>
      <c r="S167" s="167"/>
      <c r="T167" s="168"/>
      <c r="U167" s="167"/>
      <c r="V167" s="168"/>
      <c r="W167" s="169"/>
      <c r="X167" s="170"/>
    </row>
    <row r="168" ht="30" customHeight="1" spans="1:24">
      <c r="A168" s="41">
        <v>5</v>
      </c>
      <c r="B168" s="30">
        <v>46143</v>
      </c>
      <c r="C168" s="31"/>
      <c r="D168" s="32"/>
      <c r="E168" s="33"/>
      <c r="F168" s="34"/>
      <c r="G168" s="33"/>
      <c r="H168" s="34"/>
      <c r="I168" s="36">
        <f t="shared" si="79"/>
        <v>0</v>
      </c>
      <c r="J168" s="37">
        <f t="shared" si="80"/>
        <v>0</v>
      </c>
      <c r="K168" s="38"/>
      <c r="L168" s="32"/>
      <c r="M168" s="33"/>
      <c r="N168" s="32"/>
      <c r="O168" s="39"/>
      <c r="P168" s="40"/>
      <c r="Q168" s="42">
        <f t="shared" si="81"/>
        <v>0</v>
      </c>
      <c r="R168" s="156">
        <f t="shared" si="82"/>
        <v>0</v>
      </c>
      <c r="S168" s="167"/>
      <c r="T168" s="168"/>
      <c r="U168" s="167"/>
      <c r="V168" s="168"/>
      <c r="W168" s="169"/>
      <c r="X168" s="170"/>
    </row>
    <row r="169" ht="30" customHeight="1" spans="1:24">
      <c r="A169" s="41">
        <v>6</v>
      </c>
      <c r="B169" s="30">
        <v>46174</v>
      </c>
      <c r="C169" s="31"/>
      <c r="D169" s="32"/>
      <c r="E169" s="33"/>
      <c r="F169" s="34"/>
      <c r="G169" s="33"/>
      <c r="H169" s="34"/>
      <c r="I169" s="36">
        <f t="shared" si="79"/>
        <v>0</v>
      </c>
      <c r="J169" s="37">
        <f t="shared" si="80"/>
        <v>0</v>
      </c>
      <c r="K169" s="38"/>
      <c r="L169" s="32"/>
      <c r="M169" s="33"/>
      <c r="N169" s="32"/>
      <c r="O169" s="39"/>
      <c r="P169" s="40"/>
      <c r="Q169" s="42">
        <f t="shared" si="81"/>
        <v>0</v>
      </c>
      <c r="R169" s="156">
        <f t="shared" si="82"/>
        <v>0</v>
      </c>
      <c r="S169" s="167"/>
      <c r="T169" s="168"/>
      <c r="U169" s="167"/>
      <c r="V169" s="168"/>
      <c r="W169" s="169"/>
      <c r="X169" s="170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79"/>
        <v>0</v>
      </c>
      <c r="J170" s="37">
        <f t="shared" si="80"/>
        <v>0</v>
      </c>
      <c r="K170" s="38"/>
      <c r="L170" s="32"/>
      <c r="M170" s="33"/>
      <c r="N170" s="32"/>
      <c r="O170" s="39"/>
      <c r="P170" s="40"/>
      <c r="Q170" s="42">
        <f t="shared" si="81"/>
        <v>0</v>
      </c>
      <c r="R170" s="156">
        <f t="shared" si="82"/>
        <v>0</v>
      </c>
      <c r="S170" s="167"/>
      <c r="T170" s="168"/>
      <c r="U170" s="167"/>
      <c r="V170" s="168"/>
      <c r="W170" s="169"/>
      <c r="X170" s="170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79"/>
        <v>0</v>
      </c>
      <c r="J171" s="37">
        <f t="shared" si="80"/>
        <v>0</v>
      </c>
      <c r="K171" s="38"/>
      <c r="L171" s="32"/>
      <c r="M171" s="33"/>
      <c r="N171" s="32"/>
      <c r="O171" s="39"/>
      <c r="P171" s="40"/>
      <c r="Q171" s="42">
        <f t="shared" si="81"/>
        <v>0</v>
      </c>
      <c r="R171" s="156">
        <f t="shared" si="82"/>
        <v>0</v>
      </c>
      <c r="S171" s="167"/>
      <c r="T171" s="168"/>
      <c r="U171" s="167"/>
      <c r="V171" s="168"/>
      <c r="W171" s="169"/>
      <c r="X171" s="170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79"/>
        <v>0</v>
      </c>
      <c r="J172" s="37">
        <f t="shared" si="80"/>
        <v>0</v>
      </c>
      <c r="K172" s="38"/>
      <c r="L172" s="32"/>
      <c r="M172" s="33"/>
      <c r="N172" s="32"/>
      <c r="O172" s="39"/>
      <c r="P172" s="40"/>
      <c r="Q172" s="42">
        <f t="shared" si="81"/>
        <v>0</v>
      </c>
      <c r="R172" s="156">
        <f t="shared" si="82"/>
        <v>0</v>
      </c>
      <c r="S172" s="167"/>
      <c r="T172" s="168"/>
      <c r="U172" s="167"/>
      <c r="V172" s="168"/>
      <c r="W172" s="169"/>
      <c r="X172" s="170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79"/>
        <v>0</v>
      </c>
      <c r="J173" s="37">
        <f t="shared" si="80"/>
        <v>0</v>
      </c>
      <c r="K173" s="38"/>
      <c r="L173" s="32"/>
      <c r="M173" s="33"/>
      <c r="N173" s="32"/>
      <c r="O173" s="39"/>
      <c r="P173" s="40"/>
      <c r="Q173" s="42">
        <f t="shared" si="81"/>
        <v>0</v>
      </c>
      <c r="R173" s="156">
        <f t="shared" si="82"/>
        <v>0</v>
      </c>
      <c r="S173" s="167"/>
      <c r="T173" s="168"/>
      <c r="U173" s="167"/>
      <c r="V173" s="168"/>
      <c r="W173" s="169"/>
      <c r="X173" s="170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79"/>
        <v>0</v>
      </c>
      <c r="J174" s="37">
        <f t="shared" si="80"/>
        <v>0</v>
      </c>
      <c r="K174" s="38"/>
      <c r="L174" s="32"/>
      <c r="M174" s="33"/>
      <c r="N174" s="32"/>
      <c r="O174" s="39"/>
      <c r="P174" s="40"/>
      <c r="Q174" s="42">
        <f t="shared" si="81"/>
        <v>0</v>
      </c>
      <c r="R174" s="156">
        <f t="shared" si="82"/>
        <v>0</v>
      </c>
      <c r="S174" s="167"/>
      <c r="T174" s="168"/>
      <c r="U174" s="167"/>
      <c r="V174" s="168"/>
      <c r="W174" s="169"/>
      <c r="X174" s="170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79"/>
        <v>0</v>
      </c>
      <c r="J175" s="37">
        <f t="shared" si="80"/>
        <v>0</v>
      </c>
      <c r="K175" s="38"/>
      <c r="L175" s="32"/>
      <c r="M175" s="33"/>
      <c r="N175" s="32"/>
      <c r="O175" s="39"/>
      <c r="P175" s="40"/>
      <c r="Q175" s="42">
        <f t="shared" si="81"/>
        <v>0</v>
      </c>
      <c r="R175" s="156">
        <f t="shared" si="82"/>
        <v>0</v>
      </c>
      <c r="S175" s="167"/>
      <c r="T175" s="168"/>
      <c r="U175" s="167"/>
      <c r="V175" s="168"/>
      <c r="W175" s="169"/>
      <c r="X175" s="170"/>
    </row>
    <row r="176" ht="30" customHeight="1" spans="1:24">
      <c r="A176" s="56"/>
      <c r="B176" s="57" t="s">
        <v>25</v>
      </c>
      <c r="C176" s="56">
        <f t="shared" ref="C176:R176" si="83">SUM(C164:C175)</f>
        <v>0</v>
      </c>
      <c r="D176" s="172"/>
      <c r="E176" s="172"/>
      <c r="F176" s="58">
        <f t="shared" si="83"/>
        <v>0</v>
      </c>
      <c r="G176" s="59">
        <f t="shared" si="83"/>
        <v>0</v>
      </c>
      <c r="H176" s="60">
        <f t="shared" si="83"/>
        <v>0</v>
      </c>
      <c r="I176" s="56">
        <f t="shared" si="83"/>
        <v>0</v>
      </c>
      <c r="J176" s="61">
        <f t="shared" si="83"/>
        <v>0</v>
      </c>
      <c r="K176" s="62">
        <f t="shared" si="83"/>
        <v>0</v>
      </c>
      <c r="L176" s="63">
        <f t="shared" si="83"/>
        <v>0</v>
      </c>
      <c r="M176" s="64">
        <f t="shared" si="83"/>
        <v>35</v>
      </c>
      <c r="N176" s="58">
        <f t="shared" si="83"/>
        <v>1129.9</v>
      </c>
      <c r="O176" s="59">
        <f t="shared" si="83"/>
        <v>0</v>
      </c>
      <c r="P176" s="60">
        <f t="shared" si="83"/>
        <v>0</v>
      </c>
      <c r="Q176" s="157">
        <f t="shared" si="83"/>
        <v>35</v>
      </c>
      <c r="R176" s="158">
        <f t="shared" si="83"/>
        <v>1129.9</v>
      </c>
      <c r="S176" s="167"/>
      <c r="T176" s="168"/>
      <c r="U176" s="167"/>
      <c r="V176" s="168"/>
      <c r="W176" s="169"/>
      <c r="X176" s="170"/>
    </row>
    <row r="177" ht="69" customHeight="1" spans="1:24">
      <c r="A177" s="166" t="s">
        <v>401</v>
      </c>
      <c r="B177" s="166"/>
      <c r="C177" s="166"/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6"/>
      <c r="Q177" s="166"/>
      <c r="R177" s="166"/>
      <c r="S177" s="167"/>
      <c r="T177" s="168"/>
      <c r="U177" s="167"/>
      <c r="V177" s="168"/>
      <c r="W177" s="169"/>
      <c r="X177" s="170"/>
    </row>
    <row r="178" ht="30" customHeight="1" spans="1:24">
      <c r="A178" s="4" t="s">
        <v>1</v>
      </c>
      <c r="B178" s="5" t="s">
        <v>2</v>
      </c>
      <c r="C178" s="171" t="s">
        <v>346</v>
      </c>
      <c r="D178" s="70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52" t="s">
        <v>353</v>
      </c>
      <c r="R178" s="153"/>
      <c r="S178" s="167"/>
      <c r="T178" s="168"/>
      <c r="U178" s="167"/>
      <c r="V178" s="168"/>
      <c r="W178" s="169"/>
      <c r="X178" s="170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4" t="s">
        <v>22</v>
      </c>
      <c r="R179" s="155" t="s">
        <v>23</v>
      </c>
      <c r="S179" s="167"/>
      <c r="T179" s="168"/>
      <c r="U179" s="167"/>
      <c r="V179" s="168"/>
      <c r="W179" s="169"/>
      <c r="X179" s="170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4">C180+E180+G180</f>
        <v>2</v>
      </c>
      <c r="J180" s="37">
        <f t="shared" ref="J180:J191" si="85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6">K180+M180+O180</f>
        <v>156</v>
      </c>
      <c r="R180" s="156">
        <f t="shared" ref="R180:R191" si="87">L180+N180+P180</f>
        <v>4881.25</v>
      </c>
      <c r="S180" s="167"/>
      <c r="T180" s="168"/>
      <c r="U180" s="167"/>
      <c r="V180" s="168"/>
      <c r="W180" s="169"/>
      <c r="X180" s="170"/>
    </row>
    <row r="181" ht="30" customHeight="1" spans="1:24">
      <c r="A181" s="41">
        <v>2</v>
      </c>
      <c r="B181" s="30">
        <v>46054</v>
      </c>
      <c r="C181" s="31"/>
      <c r="D181" s="32"/>
      <c r="E181" s="33"/>
      <c r="F181" s="34"/>
      <c r="G181" s="33"/>
      <c r="H181" s="34"/>
      <c r="I181" s="36">
        <f t="shared" si="84"/>
        <v>0</v>
      </c>
      <c r="J181" s="37">
        <f t="shared" si="85"/>
        <v>0</v>
      </c>
      <c r="K181" s="38"/>
      <c r="L181" s="32"/>
      <c r="M181" s="33"/>
      <c r="N181" s="32"/>
      <c r="O181" s="39"/>
      <c r="P181" s="40"/>
      <c r="Q181" s="42">
        <f t="shared" si="86"/>
        <v>0</v>
      </c>
      <c r="R181" s="156">
        <f t="shared" si="87"/>
        <v>0</v>
      </c>
      <c r="S181" s="167"/>
      <c r="T181" s="168"/>
      <c r="U181" s="167"/>
      <c r="V181" s="168"/>
      <c r="W181" s="169"/>
      <c r="X181" s="170"/>
    </row>
    <row r="182" ht="30" customHeight="1" spans="1:24">
      <c r="A182" s="41">
        <v>3</v>
      </c>
      <c r="B182" s="30">
        <v>46082</v>
      </c>
      <c r="C182" s="31"/>
      <c r="D182" s="32"/>
      <c r="E182" s="33"/>
      <c r="F182" s="34"/>
      <c r="G182" s="33"/>
      <c r="H182" s="34"/>
      <c r="I182" s="36">
        <f t="shared" si="84"/>
        <v>0</v>
      </c>
      <c r="J182" s="37">
        <f t="shared" si="85"/>
        <v>0</v>
      </c>
      <c r="K182" s="38"/>
      <c r="L182" s="32"/>
      <c r="M182" s="33"/>
      <c r="N182" s="32"/>
      <c r="O182" s="39"/>
      <c r="P182" s="40"/>
      <c r="Q182" s="42">
        <f t="shared" si="86"/>
        <v>0</v>
      </c>
      <c r="R182" s="156">
        <f t="shared" si="87"/>
        <v>0</v>
      </c>
      <c r="S182" s="167"/>
      <c r="T182" s="168"/>
      <c r="U182" s="167"/>
      <c r="V182" s="168"/>
      <c r="W182" s="169"/>
      <c r="X182" s="170"/>
    </row>
    <row r="183" ht="30" customHeight="1" spans="1:24">
      <c r="A183" s="41">
        <v>4</v>
      </c>
      <c r="B183" s="30">
        <v>46113</v>
      </c>
      <c r="C183" s="31"/>
      <c r="D183" s="32"/>
      <c r="E183" s="33"/>
      <c r="F183" s="34"/>
      <c r="G183" s="33"/>
      <c r="H183" s="34"/>
      <c r="I183" s="36">
        <f t="shared" si="84"/>
        <v>0</v>
      </c>
      <c r="J183" s="37">
        <f t="shared" si="85"/>
        <v>0</v>
      </c>
      <c r="K183" s="38"/>
      <c r="L183" s="32"/>
      <c r="M183" s="33"/>
      <c r="N183" s="32"/>
      <c r="O183" s="39"/>
      <c r="P183" s="40"/>
      <c r="Q183" s="42">
        <f t="shared" si="86"/>
        <v>0</v>
      </c>
      <c r="R183" s="156">
        <f t="shared" si="87"/>
        <v>0</v>
      </c>
      <c r="S183" s="167"/>
      <c r="T183" s="168"/>
      <c r="U183" s="167"/>
      <c r="V183" s="168"/>
      <c r="W183" s="169"/>
      <c r="X183" s="170"/>
    </row>
    <row r="184" ht="30" customHeight="1" spans="1:24">
      <c r="A184" s="41">
        <v>5</v>
      </c>
      <c r="B184" s="30">
        <v>46143</v>
      </c>
      <c r="C184" s="31"/>
      <c r="D184" s="32"/>
      <c r="E184" s="33"/>
      <c r="F184" s="34"/>
      <c r="G184" s="33"/>
      <c r="H184" s="34"/>
      <c r="I184" s="36">
        <f t="shared" si="84"/>
        <v>0</v>
      </c>
      <c r="J184" s="37">
        <f t="shared" si="85"/>
        <v>0</v>
      </c>
      <c r="K184" s="38"/>
      <c r="L184" s="32"/>
      <c r="M184" s="33"/>
      <c r="N184" s="32"/>
      <c r="O184" s="39"/>
      <c r="P184" s="40"/>
      <c r="Q184" s="42">
        <f t="shared" si="86"/>
        <v>0</v>
      </c>
      <c r="R184" s="156">
        <f t="shared" si="87"/>
        <v>0</v>
      </c>
      <c r="S184" s="167"/>
      <c r="T184" s="168"/>
      <c r="U184" s="167"/>
      <c r="V184" s="168"/>
      <c r="W184" s="169"/>
      <c r="X184" s="170"/>
    </row>
    <row r="185" ht="30" customHeight="1" spans="1:24">
      <c r="A185" s="41">
        <v>6</v>
      </c>
      <c r="B185" s="30">
        <v>46174</v>
      </c>
      <c r="C185" s="31"/>
      <c r="D185" s="32"/>
      <c r="E185" s="33"/>
      <c r="F185" s="34"/>
      <c r="G185" s="33"/>
      <c r="H185" s="34"/>
      <c r="I185" s="36">
        <f t="shared" si="84"/>
        <v>0</v>
      </c>
      <c r="J185" s="37">
        <f t="shared" si="85"/>
        <v>0</v>
      </c>
      <c r="K185" s="38"/>
      <c r="L185" s="32"/>
      <c r="M185" s="33"/>
      <c r="N185" s="32"/>
      <c r="O185" s="39"/>
      <c r="P185" s="40"/>
      <c r="Q185" s="42">
        <f t="shared" si="86"/>
        <v>0</v>
      </c>
      <c r="R185" s="156">
        <f t="shared" si="87"/>
        <v>0</v>
      </c>
      <c r="S185" s="167"/>
      <c r="T185" s="168"/>
      <c r="U185" s="167"/>
      <c r="V185" s="168"/>
      <c r="W185" s="169"/>
      <c r="X185" s="170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4"/>
        <v>0</v>
      </c>
      <c r="J186" s="37">
        <f t="shared" si="85"/>
        <v>0</v>
      </c>
      <c r="K186" s="38"/>
      <c r="L186" s="32"/>
      <c r="M186" s="33"/>
      <c r="N186" s="32"/>
      <c r="O186" s="39"/>
      <c r="P186" s="40"/>
      <c r="Q186" s="42">
        <f t="shared" si="86"/>
        <v>0</v>
      </c>
      <c r="R186" s="156">
        <f t="shared" si="87"/>
        <v>0</v>
      </c>
      <c r="S186" s="167"/>
      <c r="T186" s="168"/>
      <c r="U186" s="167"/>
      <c r="V186" s="168"/>
      <c r="W186" s="169"/>
      <c r="X186" s="170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4"/>
        <v>0</v>
      </c>
      <c r="J187" s="37">
        <f t="shared" si="85"/>
        <v>0</v>
      </c>
      <c r="K187" s="38"/>
      <c r="L187" s="32"/>
      <c r="M187" s="33"/>
      <c r="N187" s="32"/>
      <c r="O187" s="39"/>
      <c r="P187" s="40"/>
      <c r="Q187" s="42">
        <f t="shared" si="86"/>
        <v>0</v>
      </c>
      <c r="R187" s="156">
        <f t="shared" si="87"/>
        <v>0</v>
      </c>
      <c r="S187" s="167"/>
      <c r="T187" s="168"/>
      <c r="U187" s="167"/>
      <c r="V187" s="168"/>
      <c r="W187" s="169"/>
      <c r="X187" s="170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4"/>
        <v>0</v>
      </c>
      <c r="J188" s="37">
        <f t="shared" si="85"/>
        <v>0</v>
      </c>
      <c r="K188" s="38"/>
      <c r="L188" s="32"/>
      <c r="M188" s="33"/>
      <c r="N188" s="32"/>
      <c r="O188" s="39"/>
      <c r="P188" s="40"/>
      <c r="Q188" s="42">
        <f t="shared" si="86"/>
        <v>0</v>
      </c>
      <c r="R188" s="156">
        <f t="shared" si="87"/>
        <v>0</v>
      </c>
      <c r="S188" s="167"/>
      <c r="T188" s="168"/>
      <c r="U188" s="167"/>
      <c r="V188" s="168"/>
      <c r="W188" s="169"/>
      <c r="X188" s="170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4"/>
        <v>0</v>
      </c>
      <c r="J189" s="37">
        <f t="shared" si="85"/>
        <v>0</v>
      </c>
      <c r="K189" s="38"/>
      <c r="L189" s="32"/>
      <c r="M189" s="33"/>
      <c r="N189" s="32"/>
      <c r="O189" s="39"/>
      <c r="P189" s="40"/>
      <c r="Q189" s="42">
        <f t="shared" si="86"/>
        <v>0</v>
      </c>
      <c r="R189" s="156">
        <f t="shared" si="87"/>
        <v>0</v>
      </c>
      <c r="S189" s="167"/>
      <c r="T189" s="168"/>
      <c r="U189" s="167"/>
      <c r="V189" s="168"/>
      <c r="W189" s="169"/>
      <c r="X189" s="170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4"/>
        <v>0</v>
      </c>
      <c r="J190" s="37">
        <f t="shared" si="85"/>
        <v>0</v>
      </c>
      <c r="K190" s="38"/>
      <c r="L190" s="32"/>
      <c r="M190" s="33"/>
      <c r="N190" s="32"/>
      <c r="O190" s="39"/>
      <c r="P190" s="40"/>
      <c r="Q190" s="42">
        <f t="shared" si="86"/>
        <v>0</v>
      </c>
      <c r="R190" s="156">
        <f t="shared" si="87"/>
        <v>0</v>
      </c>
      <c r="S190" s="167"/>
      <c r="T190" s="168"/>
      <c r="U190" s="167"/>
      <c r="V190" s="168"/>
      <c r="W190" s="169"/>
      <c r="X190" s="170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4"/>
        <v>0</v>
      </c>
      <c r="J191" s="37">
        <f t="shared" si="85"/>
        <v>0</v>
      </c>
      <c r="K191" s="38"/>
      <c r="L191" s="32"/>
      <c r="M191" s="33"/>
      <c r="N191" s="32"/>
      <c r="O191" s="39"/>
      <c r="P191" s="40"/>
      <c r="Q191" s="42">
        <f t="shared" si="86"/>
        <v>0</v>
      </c>
      <c r="R191" s="156">
        <f t="shared" si="87"/>
        <v>0</v>
      </c>
      <c r="S191" s="167"/>
      <c r="T191" s="168"/>
      <c r="U191" s="167"/>
      <c r="V191" s="168"/>
      <c r="W191" s="169"/>
      <c r="X191" s="170"/>
    </row>
    <row r="192" ht="30" customHeight="1" spans="1:24">
      <c r="A192" s="56"/>
      <c r="B192" s="57" t="s">
        <v>25</v>
      </c>
      <c r="C192" s="56">
        <f t="shared" ref="C192:R192" si="88">SUM(C180:C191)</f>
        <v>1</v>
      </c>
      <c r="D192" s="172"/>
      <c r="E192" s="172"/>
      <c r="F192" s="58">
        <f t="shared" si="88"/>
        <v>28.55</v>
      </c>
      <c r="G192" s="59">
        <f t="shared" si="88"/>
        <v>0</v>
      </c>
      <c r="H192" s="60">
        <f t="shared" si="88"/>
        <v>0</v>
      </c>
      <c r="I192" s="56">
        <f t="shared" si="88"/>
        <v>2</v>
      </c>
      <c r="J192" s="61">
        <f t="shared" si="88"/>
        <v>51.9</v>
      </c>
      <c r="K192" s="62">
        <f t="shared" si="88"/>
        <v>0</v>
      </c>
      <c r="L192" s="63">
        <f t="shared" si="88"/>
        <v>0</v>
      </c>
      <c r="M192" s="64">
        <f t="shared" si="88"/>
        <v>156</v>
      </c>
      <c r="N192" s="58">
        <f t="shared" si="88"/>
        <v>4881.25</v>
      </c>
      <c r="O192" s="59">
        <f t="shared" si="88"/>
        <v>0</v>
      </c>
      <c r="P192" s="60">
        <f t="shared" si="88"/>
        <v>0</v>
      </c>
      <c r="Q192" s="157">
        <f t="shared" si="88"/>
        <v>156</v>
      </c>
      <c r="R192" s="158">
        <f t="shared" si="88"/>
        <v>4881.25</v>
      </c>
      <c r="S192" s="167"/>
      <c r="T192" s="168"/>
      <c r="U192" s="167"/>
      <c r="V192" s="168"/>
      <c r="W192" s="169"/>
      <c r="X192" s="170"/>
    </row>
    <row r="193" ht="71" customHeight="1" spans="1:25">
      <c r="A193" s="138" t="s">
        <v>402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52" t="s">
        <v>362</v>
      </c>
      <c r="R194" s="153"/>
      <c r="S194" s="70" t="s">
        <v>363</v>
      </c>
      <c r="T194" s="6"/>
      <c r="U194" s="6" t="s">
        <v>364</v>
      </c>
      <c r="V194" s="139"/>
      <c r="W194" s="10" t="s">
        <v>365</v>
      </c>
      <c r="X194" s="11"/>
      <c r="Y194" s="159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4" t="s">
        <v>22</v>
      </c>
      <c r="R195" s="155" t="s">
        <v>23</v>
      </c>
      <c r="S195" s="77" t="s">
        <v>9</v>
      </c>
      <c r="T195" s="19" t="s">
        <v>10</v>
      </c>
      <c r="U195" s="19" t="s">
        <v>9</v>
      </c>
      <c r="V195" s="140" t="s">
        <v>10</v>
      </c>
      <c r="W195" s="21" t="s">
        <v>9</v>
      </c>
      <c r="X195" s="24" t="s">
        <v>10</v>
      </c>
      <c r="Y195" s="160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89">C196+E196+G196</f>
        <v>3</v>
      </c>
      <c r="J196" s="37">
        <f t="shared" ref="J196:J207" si="90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1">K196+M196+O196</f>
        <v>38</v>
      </c>
      <c r="R196" s="156">
        <f t="shared" ref="R196:R207" si="92">L196+N196+P196</f>
        <v>1259.15</v>
      </c>
      <c r="S196" s="150">
        <v>0</v>
      </c>
      <c r="T196" s="147">
        <v>0</v>
      </c>
      <c r="U196" s="39">
        <v>0</v>
      </c>
      <c r="V196" s="40">
        <v>0</v>
      </c>
      <c r="W196" s="46">
        <f t="shared" ref="W196:W207" si="93">S196+U196</f>
        <v>0</v>
      </c>
      <c r="X196" s="49">
        <f t="shared" ref="X196:X207" si="94">T196+V196</f>
        <v>0</v>
      </c>
      <c r="Y196" s="161"/>
    </row>
    <row r="197" ht="30" customHeight="1" spans="1:25">
      <c r="A197" s="41">
        <v>2</v>
      </c>
      <c r="B197" s="30">
        <v>46054</v>
      </c>
      <c r="C197" s="31"/>
      <c r="D197" s="32"/>
      <c r="E197" s="33"/>
      <c r="F197" s="32"/>
      <c r="G197" s="35"/>
      <c r="H197" s="34"/>
      <c r="I197" s="36">
        <f t="shared" si="89"/>
        <v>0</v>
      </c>
      <c r="J197" s="37">
        <f t="shared" si="90"/>
        <v>0</v>
      </c>
      <c r="K197" s="31"/>
      <c r="L197" s="32"/>
      <c r="M197" s="33"/>
      <c r="N197" s="32"/>
      <c r="O197" s="35"/>
      <c r="P197" s="34"/>
      <c r="Q197" s="42">
        <f t="shared" si="91"/>
        <v>0</v>
      </c>
      <c r="R197" s="156">
        <f t="shared" si="92"/>
        <v>0</v>
      </c>
      <c r="S197" s="150"/>
      <c r="T197" s="147"/>
      <c r="U197" s="39"/>
      <c r="V197" s="40"/>
      <c r="W197" s="46">
        <f t="shared" si="93"/>
        <v>0</v>
      </c>
      <c r="X197" s="49">
        <f t="shared" si="94"/>
        <v>0</v>
      </c>
      <c r="Y197" s="161"/>
    </row>
    <row r="198" ht="30" customHeight="1" spans="1:25">
      <c r="A198" s="41">
        <v>3</v>
      </c>
      <c r="B198" s="30">
        <v>46082</v>
      </c>
      <c r="C198" s="31"/>
      <c r="D198" s="32"/>
      <c r="E198" s="33"/>
      <c r="F198" s="32"/>
      <c r="G198" s="35"/>
      <c r="H198" s="34"/>
      <c r="I198" s="36">
        <f t="shared" si="89"/>
        <v>0</v>
      </c>
      <c r="J198" s="37">
        <f t="shared" si="90"/>
        <v>0</v>
      </c>
      <c r="K198" s="31"/>
      <c r="L198" s="32"/>
      <c r="M198" s="33"/>
      <c r="N198" s="32"/>
      <c r="O198" s="35"/>
      <c r="P198" s="34"/>
      <c r="Q198" s="42">
        <f t="shared" si="91"/>
        <v>0</v>
      </c>
      <c r="R198" s="156">
        <f t="shared" si="92"/>
        <v>0</v>
      </c>
      <c r="S198" s="150"/>
      <c r="T198" s="147"/>
      <c r="U198" s="39"/>
      <c r="V198" s="40"/>
      <c r="W198" s="46">
        <f t="shared" si="93"/>
        <v>0</v>
      </c>
      <c r="X198" s="49">
        <f t="shared" si="94"/>
        <v>0</v>
      </c>
      <c r="Y198" s="161"/>
    </row>
    <row r="199" ht="30" customHeight="1" spans="1:25">
      <c r="A199" s="41">
        <v>4</v>
      </c>
      <c r="B199" s="30">
        <v>46113</v>
      </c>
      <c r="C199" s="31"/>
      <c r="D199" s="32"/>
      <c r="E199" s="33"/>
      <c r="F199" s="32"/>
      <c r="G199" s="35"/>
      <c r="H199" s="34"/>
      <c r="I199" s="36">
        <f t="shared" si="89"/>
        <v>0</v>
      </c>
      <c r="J199" s="37">
        <f t="shared" si="90"/>
        <v>0</v>
      </c>
      <c r="K199" s="31"/>
      <c r="L199" s="32"/>
      <c r="M199" s="33"/>
      <c r="N199" s="32"/>
      <c r="O199" s="35"/>
      <c r="P199" s="34"/>
      <c r="Q199" s="42">
        <f t="shared" si="91"/>
        <v>0</v>
      </c>
      <c r="R199" s="156">
        <f t="shared" si="92"/>
        <v>0</v>
      </c>
      <c r="S199" s="150"/>
      <c r="T199" s="147"/>
      <c r="U199" s="39"/>
      <c r="V199" s="40"/>
      <c r="W199" s="46">
        <f t="shared" si="93"/>
        <v>0</v>
      </c>
      <c r="X199" s="49">
        <f t="shared" si="94"/>
        <v>0</v>
      </c>
      <c r="Y199" s="161"/>
    </row>
    <row r="200" ht="30" customHeight="1" spans="1:25">
      <c r="A200" s="41">
        <v>5</v>
      </c>
      <c r="B200" s="30">
        <v>46143</v>
      </c>
      <c r="C200" s="31"/>
      <c r="D200" s="32"/>
      <c r="E200" s="33"/>
      <c r="F200" s="32"/>
      <c r="G200" s="35"/>
      <c r="H200" s="34"/>
      <c r="I200" s="36">
        <f t="shared" si="89"/>
        <v>0</v>
      </c>
      <c r="J200" s="37">
        <f t="shared" si="90"/>
        <v>0</v>
      </c>
      <c r="K200" s="31"/>
      <c r="L200" s="32"/>
      <c r="M200" s="33"/>
      <c r="N200" s="32"/>
      <c r="O200" s="35"/>
      <c r="P200" s="34"/>
      <c r="Q200" s="42">
        <f t="shared" si="91"/>
        <v>0</v>
      </c>
      <c r="R200" s="156">
        <f t="shared" si="92"/>
        <v>0</v>
      </c>
      <c r="S200" s="150"/>
      <c r="T200" s="147"/>
      <c r="U200" s="39"/>
      <c r="V200" s="40"/>
      <c r="W200" s="46">
        <f t="shared" si="93"/>
        <v>0</v>
      </c>
      <c r="X200" s="49">
        <f t="shared" si="94"/>
        <v>0</v>
      </c>
      <c r="Y200" s="162"/>
    </row>
    <row r="201" ht="30" customHeight="1" spans="1:25">
      <c r="A201" s="41">
        <v>6</v>
      </c>
      <c r="B201" s="30">
        <v>46174</v>
      </c>
      <c r="C201" s="31"/>
      <c r="D201" s="32"/>
      <c r="E201" s="33"/>
      <c r="F201" s="32"/>
      <c r="G201" s="35"/>
      <c r="H201" s="34"/>
      <c r="I201" s="36">
        <f t="shared" si="89"/>
        <v>0</v>
      </c>
      <c r="J201" s="37">
        <f t="shared" si="90"/>
        <v>0</v>
      </c>
      <c r="K201" s="31"/>
      <c r="L201" s="32"/>
      <c r="M201" s="33"/>
      <c r="N201" s="32"/>
      <c r="O201" s="35"/>
      <c r="P201" s="34"/>
      <c r="Q201" s="42">
        <f t="shared" si="91"/>
        <v>0</v>
      </c>
      <c r="R201" s="156">
        <f t="shared" si="92"/>
        <v>0</v>
      </c>
      <c r="S201" s="150"/>
      <c r="T201" s="147"/>
      <c r="U201" s="39"/>
      <c r="V201" s="40"/>
      <c r="W201" s="46">
        <f t="shared" si="93"/>
        <v>0</v>
      </c>
      <c r="X201" s="49">
        <f t="shared" si="94"/>
        <v>0</v>
      </c>
      <c r="Y201" s="162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89"/>
        <v>0</v>
      </c>
      <c r="J202" s="37">
        <f t="shared" si="90"/>
        <v>0</v>
      </c>
      <c r="K202" s="31"/>
      <c r="L202" s="32"/>
      <c r="M202" s="33"/>
      <c r="N202" s="32"/>
      <c r="O202" s="35"/>
      <c r="P202" s="34"/>
      <c r="Q202" s="42">
        <f t="shared" si="91"/>
        <v>0</v>
      </c>
      <c r="R202" s="156">
        <f t="shared" si="92"/>
        <v>0</v>
      </c>
      <c r="S202" s="150"/>
      <c r="T202" s="147"/>
      <c r="U202" s="39"/>
      <c r="V202" s="40"/>
      <c r="W202" s="46">
        <f t="shared" si="93"/>
        <v>0</v>
      </c>
      <c r="X202" s="49">
        <f t="shared" si="94"/>
        <v>0</v>
      </c>
      <c r="Y202" s="161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89"/>
        <v>0</v>
      </c>
      <c r="J203" s="37">
        <f t="shared" si="90"/>
        <v>0</v>
      </c>
      <c r="K203" s="31"/>
      <c r="L203" s="32"/>
      <c r="M203" s="33"/>
      <c r="N203" s="32"/>
      <c r="O203" s="35"/>
      <c r="P203" s="34"/>
      <c r="Q203" s="42">
        <f t="shared" si="91"/>
        <v>0</v>
      </c>
      <c r="R203" s="156">
        <f t="shared" si="92"/>
        <v>0</v>
      </c>
      <c r="S203" s="150"/>
      <c r="T203" s="147"/>
      <c r="U203" s="39"/>
      <c r="V203" s="40"/>
      <c r="W203" s="46">
        <f t="shared" si="93"/>
        <v>0</v>
      </c>
      <c r="X203" s="49">
        <f t="shared" si="94"/>
        <v>0</v>
      </c>
      <c r="Y203" s="161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89"/>
        <v>0</v>
      </c>
      <c r="J204" s="37">
        <f t="shared" si="90"/>
        <v>0</v>
      </c>
      <c r="K204" s="31"/>
      <c r="L204" s="32"/>
      <c r="M204" s="33"/>
      <c r="N204" s="32"/>
      <c r="O204" s="35"/>
      <c r="P204" s="34"/>
      <c r="Q204" s="42">
        <f t="shared" si="91"/>
        <v>0</v>
      </c>
      <c r="R204" s="156">
        <f t="shared" si="92"/>
        <v>0</v>
      </c>
      <c r="S204" s="150"/>
      <c r="T204" s="147"/>
      <c r="U204" s="39"/>
      <c r="V204" s="40"/>
      <c r="W204" s="46">
        <f t="shared" si="93"/>
        <v>0</v>
      </c>
      <c r="X204" s="49">
        <f t="shared" si="94"/>
        <v>0</v>
      </c>
      <c r="Y204" s="161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89"/>
        <v>0</v>
      </c>
      <c r="J205" s="37">
        <f t="shared" si="90"/>
        <v>0</v>
      </c>
      <c r="K205" s="31"/>
      <c r="L205" s="32"/>
      <c r="M205" s="33"/>
      <c r="N205" s="32"/>
      <c r="O205" s="35"/>
      <c r="P205" s="34"/>
      <c r="Q205" s="42">
        <f t="shared" si="91"/>
        <v>0</v>
      </c>
      <c r="R205" s="156">
        <f t="shared" si="92"/>
        <v>0</v>
      </c>
      <c r="S205" s="150"/>
      <c r="T205" s="147"/>
      <c r="U205" s="39"/>
      <c r="V205" s="40"/>
      <c r="W205" s="46">
        <f t="shared" si="93"/>
        <v>0</v>
      </c>
      <c r="X205" s="49">
        <f t="shared" si="94"/>
        <v>0</v>
      </c>
      <c r="Y205" s="161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89"/>
        <v>0</v>
      </c>
      <c r="J206" s="37">
        <f t="shared" si="90"/>
        <v>0</v>
      </c>
      <c r="K206" s="31"/>
      <c r="L206" s="32"/>
      <c r="M206" s="33"/>
      <c r="N206" s="32"/>
      <c r="O206" s="35"/>
      <c r="P206" s="34"/>
      <c r="Q206" s="42">
        <f t="shared" si="91"/>
        <v>0</v>
      </c>
      <c r="R206" s="156">
        <f t="shared" si="92"/>
        <v>0</v>
      </c>
      <c r="S206" s="150"/>
      <c r="T206" s="147"/>
      <c r="U206" s="39"/>
      <c r="V206" s="40"/>
      <c r="W206" s="46">
        <f t="shared" si="93"/>
        <v>0</v>
      </c>
      <c r="X206" s="49">
        <f t="shared" si="94"/>
        <v>0</v>
      </c>
      <c r="Y206" s="161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3"/>
      <c r="N207" s="32"/>
      <c r="O207" s="35"/>
      <c r="P207" s="34"/>
      <c r="Q207" s="42">
        <f t="shared" si="91"/>
        <v>0</v>
      </c>
      <c r="R207" s="156">
        <f t="shared" si="92"/>
        <v>0</v>
      </c>
      <c r="S207" s="144"/>
      <c r="T207" s="147"/>
      <c r="U207" s="44"/>
      <c r="V207" s="40"/>
      <c r="W207" s="46">
        <f t="shared" si="93"/>
        <v>0</v>
      </c>
      <c r="X207" s="49">
        <f t="shared" si="94"/>
        <v>0</v>
      </c>
      <c r="Y207" s="161"/>
    </row>
    <row r="208" ht="30" customHeight="1" spans="1:25">
      <c r="A208" s="56"/>
      <c r="B208" s="57" t="s">
        <v>25</v>
      </c>
      <c r="C208" s="56">
        <f t="shared" ref="C208:X208" si="95">SUM(C196:C207)</f>
        <v>2</v>
      </c>
      <c r="D208" s="58">
        <f t="shared" si="95"/>
        <v>67</v>
      </c>
      <c r="E208" s="59">
        <f t="shared" si="95"/>
        <v>1</v>
      </c>
      <c r="F208" s="58">
        <f t="shared" si="95"/>
        <v>32.95</v>
      </c>
      <c r="G208" s="59">
        <f t="shared" si="95"/>
        <v>0</v>
      </c>
      <c r="H208" s="60">
        <f t="shared" si="95"/>
        <v>0</v>
      </c>
      <c r="I208" s="56">
        <f t="shared" si="95"/>
        <v>3</v>
      </c>
      <c r="J208" s="61">
        <f t="shared" si="95"/>
        <v>99.95</v>
      </c>
      <c r="K208" s="62">
        <f t="shared" si="95"/>
        <v>0</v>
      </c>
      <c r="L208" s="63">
        <f t="shared" si="95"/>
        <v>0</v>
      </c>
      <c r="M208" s="63">
        <f t="shared" si="95"/>
        <v>38</v>
      </c>
      <c r="N208" s="63">
        <f t="shared" si="95"/>
        <v>1259.15</v>
      </c>
      <c r="O208" s="64">
        <f t="shared" si="95"/>
        <v>0</v>
      </c>
      <c r="P208" s="60">
        <f t="shared" si="95"/>
        <v>0</v>
      </c>
      <c r="Q208" s="157">
        <f t="shared" si="95"/>
        <v>38</v>
      </c>
      <c r="R208" s="158">
        <f t="shared" si="95"/>
        <v>1259.15</v>
      </c>
      <c r="S208" s="151">
        <f t="shared" si="95"/>
        <v>0</v>
      </c>
      <c r="T208" s="58">
        <f t="shared" si="95"/>
        <v>0</v>
      </c>
      <c r="U208" s="59">
        <f t="shared" si="95"/>
        <v>0</v>
      </c>
      <c r="V208" s="60">
        <f t="shared" si="95"/>
        <v>0</v>
      </c>
      <c r="W208" s="56">
        <f t="shared" si="95"/>
        <v>0</v>
      </c>
      <c r="X208" s="66">
        <f t="shared" si="95"/>
        <v>0</v>
      </c>
      <c r="Y208" s="163"/>
    </row>
    <row r="209" ht="50" customHeight="1" spans="1:30">
      <c r="A209" s="173" t="s">
        <v>403</v>
      </c>
      <c r="B209" s="173"/>
      <c r="C209" s="173"/>
      <c r="D209" s="173"/>
      <c r="E209" s="173"/>
      <c r="F209" s="173"/>
      <c r="G209" s="173"/>
      <c r="H209" s="173"/>
      <c r="I209" s="173"/>
      <c r="K209" s="1" t="s">
        <v>404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40" customHeight="1" spans="1:30">
      <c r="A210" s="4" t="s">
        <v>1</v>
      </c>
      <c r="B210" s="6" t="s">
        <v>2</v>
      </c>
      <c r="C210" s="7" t="s">
        <v>3</v>
      </c>
      <c r="D210" s="73"/>
      <c r="E210" s="10" t="s">
        <v>177</v>
      </c>
      <c r="F210" s="15"/>
      <c r="G210" s="10" t="s">
        <v>5</v>
      </c>
      <c r="H210" s="11"/>
      <c r="I210" s="174" t="s">
        <v>21</v>
      </c>
      <c r="K210" s="4" t="s">
        <v>1</v>
      </c>
      <c r="L210" s="69" t="s">
        <v>2</v>
      </c>
      <c r="M210" s="70" t="s">
        <v>368</v>
      </c>
      <c r="N210" s="6"/>
      <c r="O210" s="6" t="s">
        <v>369</v>
      </c>
      <c r="P210" s="6"/>
      <c r="Q210" s="6" t="s">
        <v>370</v>
      </c>
      <c r="R210" s="5"/>
      <c r="S210" s="7" t="s">
        <v>371</v>
      </c>
      <c r="T210" s="71"/>
      <c r="U210" s="70" t="s">
        <v>372</v>
      </c>
      <c r="V210" s="6"/>
      <c r="W210" s="70" t="s">
        <v>373</v>
      </c>
      <c r="X210" s="6"/>
      <c r="Y210" s="70" t="s">
        <v>374</v>
      </c>
      <c r="Z210" s="6"/>
      <c r="AA210" s="175" t="s">
        <v>375</v>
      </c>
      <c r="AB210" s="73"/>
      <c r="AC210" s="176"/>
      <c r="AD210" s="177"/>
    </row>
    <row r="211" ht="37" customHeight="1" spans="1:30">
      <c r="A211" s="18"/>
      <c r="B211" s="19"/>
      <c r="C211" s="21" t="s">
        <v>22</v>
      </c>
      <c r="D211" s="24" t="s">
        <v>23</v>
      </c>
      <c r="E211" s="21" t="s">
        <v>22</v>
      </c>
      <c r="F211" s="28" t="s">
        <v>23</v>
      </c>
      <c r="G211" s="178" t="s">
        <v>22</v>
      </c>
      <c r="H211" s="179" t="s">
        <v>10</v>
      </c>
      <c r="I211" s="180"/>
      <c r="K211" s="16"/>
      <c r="L211" s="76"/>
      <c r="M211" s="77" t="s">
        <v>9</v>
      </c>
      <c r="N211" s="19" t="s">
        <v>10</v>
      </c>
      <c r="O211" s="19" t="s">
        <v>9</v>
      </c>
      <c r="P211" s="19" t="s">
        <v>10</v>
      </c>
      <c r="Q211" s="19" t="s">
        <v>9</v>
      </c>
      <c r="R211" s="20" t="s">
        <v>10</v>
      </c>
      <c r="S211" s="21" t="s">
        <v>22</v>
      </c>
      <c r="T211" s="28" t="s">
        <v>23</v>
      </c>
      <c r="U211" s="77" t="s">
        <v>9</v>
      </c>
      <c r="V211" s="19" t="s">
        <v>10</v>
      </c>
      <c r="W211" s="19" t="s">
        <v>9</v>
      </c>
      <c r="X211" s="19" t="s">
        <v>10</v>
      </c>
      <c r="Y211" s="19" t="s">
        <v>9</v>
      </c>
      <c r="Z211" s="19" t="s">
        <v>10</v>
      </c>
      <c r="AA211" s="181" t="s">
        <v>9</v>
      </c>
      <c r="AB211" s="24" t="s">
        <v>10</v>
      </c>
      <c r="AC211" s="176"/>
      <c r="AD211" s="177"/>
    </row>
    <row r="212" ht="30" customHeight="1" spans="1:30">
      <c r="A212" s="36">
        <v>1</v>
      </c>
      <c r="B212" s="30">
        <v>46023</v>
      </c>
      <c r="C212" s="93">
        <f>I4+S20+I36+I100+I84+I68+I52+I116+I148+I132+S212+I164+I180+I196</f>
        <v>1923</v>
      </c>
      <c r="D212" s="94">
        <f>J4+T20+J36+J100+J84+J68+J52+J116+J148+J132+T212+J164+J180+J196</f>
        <v>58968.3</v>
      </c>
      <c r="E212" s="100">
        <f>Q4+AK20+Q36+Q100+Q84+Q68+Q52+Q116+Q148+AH36+Q164+Q180+Q196+Q132</f>
        <v>3186</v>
      </c>
      <c r="F212" s="182">
        <f>R4+AL20+R36+R100+R84+R68+R52+R116+R148+AI36+R164+R180+R196+R132</f>
        <v>100321.15</v>
      </c>
      <c r="G212" s="18">
        <f>W4+AQ20+W36+W52+W100+W116+W148+W68+W196+W132</f>
        <v>486</v>
      </c>
      <c r="H212" s="183">
        <f>X4+AR20+X36+X52+X100+X116+X148+X68+X196+X132</f>
        <v>15290.4</v>
      </c>
      <c r="I212" s="161"/>
      <c r="K212" s="4">
        <v>1</v>
      </c>
      <c r="L212" s="30">
        <v>46023</v>
      </c>
      <c r="M212" s="80">
        <v>0</v>
      </c>
      <c r="N212" s="81">
        <v>0</v>
      </c>
      <c r="O212" s="80">
        <v>0</v>
      </c>
      <c r="P212" s="81">
        <v>0</v>
      </c>
      <c r="Q212" s="82">
        <v>0</v>
      </c>
      <c r="R212" s="83">
        <v>0</v>
      </c>
      <c r="S212" s="84">
        <f t="shared" ref="S212:S223" si="96">M212+O212+Q212</f>
        <v>0</v>
      </c>
      <c r="T212" s="85">
        <f t="shared" ref="T212:T223" si="97">N212+P212+R212</f>
        <v>0</v>
      </c>
      <c r="U212" s="86">
        <v>0</v>
      </c>
      <c r="V212" s="87">
        <v>0</v>
      </c>
      <c r="W212" s="88">
        <v>0</v>
      </c>
      <c r="X212" s="87">
        <v>0</v>
      </c>
      <c r="Y212" s="89">
        <v>0</v>
      </c>
      <c r="Z212" s="90">
        <v>0</v>
      </c>
      <c r="AA212" s="91">
        <f t="shared" ref="AA212:AA223" si="98">U212+W212+Y212</f>
        <v>0</v>
      </c>
      <c r="AB212" s="92">
        <f t="shared" ref="AB212:AB223" si="99">V212+X212+Z212</f>
        <v>0</v>
      </c>
      <c r="AC212" s="184"/>
      <c r="AD212" s="185"/>
    </row>
    <row r="213" ht="30" customHeight="1" spans="1:30">
      <c r="A213" s="36">
        <v>2</v>
      </c>
      <c r="B213" s="30">
        <v>46054</v>
      </c>
      <c r="C213" s="93">
        <f t="shared" ref="C213:C223" si="100">I5+S21+I37+I101+I85+I69+I53+I117+I149+I133+S213+I165+I181+I197</f>
        <v>0</v>
      </c>
      <c r="D213" s="94">
        <f t="shared" ref="D213:D223" si="101">J5+T21+J37+J101+J85+J69+J53+J117+J149+J133+T213+J165+J181+J197</f>
        <v>0</v>
      </c>
      <c r="E213" s="100">
        <f t="shared" ref="E213:E223" si="102">Q5+AK21+Q37+Q101+Q85+Q69+Q53+Q117+Q149+AH37+Q165+Q181+Q197+Q133</f>
        <v>0</v>
      </c>
      <c r="F213" s="182">
        <f t="shared" ref="F213:F223" si="103">R5+AL21+R37+R101+R85+R69+R53+R117+R149+AI37+R165+R181+R197+R133</f>
        <v>0</v>
      </c>
      <c r="G213" s="18">
        <f t="shared" ref="G213:G223" si="104">W5+AQ21+W37+W53+W101+W117+W149+W69+W197+W133</f>
        <v>0</v>
      </c>
      <c r="H213" s="183">
        <f t="shared" ref="H213:H223" si="105">X5+AR21+X37+X53+X101+X117+X149+X69+X197+X133</f>
        <v>0</v>
      </c>
      <c r="I213" s="161"/>
      <c r="K213" s="100">
        <v>2</v>
      </c>
      <c r="L213" s="30">
        <v>46054</v>
      </c>
      <c r="M213" s="80"/>
      <c r="N213" s="81"/>
      <c r="O213" s="80"/>
      <c r="P213" s="81"/>
      <c r="Q213" s="82"/>
      <c r="R213" s="83"/>
      <c r="S213" s="84">
        <f t="shared" si="96"/>
        <v>0</v>
      </c>
      <c r="T213" s="85">
        <f t="shared" si="97"/>
        <v>0</v>
      </c>
      <c r="U213" s="86"/>
      <c r="V213" s="87"/>
      <c r="W213" s="88"/>
      <c r="X213" s="87"/>
      <c r="Y213" s="89"/>
      <c r="Z213" s="90"/>
      <c r="AA213" s="91">
        <f t="shared" si="98"/>
        <v>0</v>
      </c>
      <c r="AB213" s="92">
        <f t="shared" si="99"/>
        <v>0</v>
      </c>
      <c r="AC213" s="184"/>
      <c r="AD213" s="185"/>
    </row>
    <row r="214" ht="30" customHeight="1" spans="1:30">
      <c r="A214" s="36">
        <v>3</v>
      </c>
      <c r="B214" s="30">
        <v>46082</v>
      </c>
      <c r="C214" s="93">
        <f t="shared" si="100"/>
        <v>0</v>
      </c>
      <c r="D214" s="94">
        <f t="shared" si="101"/>
        <v>0</v>
      </c>
      <c r="E214" s="100">
        <f t="shared" si="102"/>
        <v>0</v>
      </c>
      <c r="F214" s="182">
        <f t="shared" si="103"/>
        <v>0</v>
      </c>
      <c r="G214" s="18">
        <f t="shared" si="104"/>
        <v>0</v>
      </c>
      <c r="H214" s="183">
        <f t="shared" si="105"/>
        <v>0</v>
      </c>
      <c r="I214" s="161"/>
      <c r="K214" s="100">
        <v>3</v>
      </c>
      <c r="L214" s="30">
        <v>46082</v>
      </c>
      <c r="M214" s="80"/>
      <c r="N214" s="81"/>
      <c r="O214" s="80"/>
      <c r="P214" s="81"/>
      <c r="Q214" s="82"/>
      <c r="R214" s="83"/>
      <c r="S214" s="84">
        <f t="shared" si="96"/>
        <v>0</v>
      </c>
      <c r="T214" s="85">
        <f t="shared" si="97"/>
        <v>0</v>
      </c>
      <c r="U214" s="86"/>
      <c r="V214" s="87"/>
      <c r="W214" s="88"/>
      <c r="X214" s="87"/>
      <c r="Y214" s="89"/>
      <c r="Z214" s="90"/>
      <c r="AA214" s="91">
        <f t="shared" si="98"/>
        <v>0</v>
      </c>
      <c r="AB214" s="92">
        <f t="shared" si="99"/>
        <v>0</v>
      </c>
      <c r="AC214" s="184"/>
      <c r="AD214" s="185"/>
    </row>
    <row r="215" ht="30" customHeight="1" spans="1:30">
      <c r="A215" s="36">
        <v>4</v>
      </c>
      <c r="B215" s="30">
        <v>46113</v>
      </c>
      <c r="C215" s="93">
        <f t="shared" si="100"/>
        <v>0</v>
      </c>
      <c r="D215" s="94">
        <f t="shared" si="101"/>
        <v>0</v>
      </c>
      <c r="E215" s="100">
        <f t="shared" si="102"/>
        <v>0</v>
      </c>
      <c r="F215" s="182">
        <f t="shared" si="103"/>
        <v>0</v>
      </c>
      <c r="G215" s="18">
        <f t="shared" si="104"/>
        <v>0</v>
      </c>
      <c r="H215" s="183">
        <f t="shared" si="105"/>
        <v>0</v>
      </c>
      <c r="I215" s="161"/>
      <c r="K215" s="100">
        <v>4</v>
      </c>
      <c r="L215" s="30">
        <v>46113</v>
      </c>
      <c r="M215" s="80"/>
      <c r="N215" s="81"/>
      <c r="O215" s="80"/>
      <c r="P215" s="81"/>
      <c r="Q215" s="82"/>
      <c r="R215" s="83"/>
      <c r="S215" s="84">
        <f t="shared" si="96"/>
        <v>0</v>
      </c>
      <c r="T215" s="85">
        <f t="shared" si="97"/>
        <v>0</v>
      </c>
      <c r="U215" s="86"/>
      <c r="V215" s="87"/>
      <c r="W215" s="88"/>
      <c r="X215" s="87"/>
      <c r="Y215" s="89"/>
      <c r="Z215" s="90"/>
      <c r="AA215" s="91">
        <f t="shared" si="98"/>
        <v>0</v>
      </c>
      <c r="AB215" s="92">
        <f t="shared" si="99"/>
        <v>0</v>
      </c>
      <c r="AC215" s="184"/>
      <c r="AD215" s="185"/>
    </row>
    <row r="216" ht="30" customHeight="1" spans="1:30">
      <c r="A216" s="36">
        <v>5</v>
      </c>
      <c r="B216" s="30">
        <v>46143</v>
      </c>
      <c r="C216" s="93">
        <f t="shared" si="100"/>
        <v>0</v>
      </c>
      <c r="D216" s="94">
        <f t="shared" si="101"/>
        <v>0</v>
      </c>
      <c r="E216" s="100">
        <f t="shared" si="102"/>
        <v>0</v>
      </c>
      <c r="F216" s="182">
        <f t="shared" si="103"/>
        <v>0</v>
      </c>
      <c r="G216" s="18">
        <f t="shared" si="104"/>
        <v>0</v>
      </c>
      <c r="H216" s="183">
        <f t="shared" si="105"/>
        <v>0</v>
      </c>
      <c r="I216" s="161"/>
      <c r="K216" s="100">
        <v>5</v>
      </c>
      <c r="L216" s="30">
        <v>46143</v>
      </c>
      <c r="M216" s="80"/>
      <c r="N216" s="81"/>
      <c r="O216" s="80"/>
      <c r="P216" s="81"/>
      <c r="Q216" s="82"/>
      <c r="R216" s="83"/>
      <c r="S216" s="84">
        <f t="shared" si="96"/>
        <v>0</v>
      </c>
      <c r="T216" s="85">
        <f t="shared" si="97"/>
        <v>0</v>
      </c>
      <c r="U216" s="86"/>
      <c r="V216" s="87"/>
      <c r="W216" s="88"/>
      <c r="X216" s="87"/>
      <c r="Y216" s="89"/>
      <c r="Z216" s="90"/>
      <c r="AA216" s="91">
        <f t="shared" si="98"/>
        <v>0</v>
      </c>
      <c r="AB216" s="92">
        <f t="shared" si="99"/>
        <v>0</v>
      </c>
      <c r="AC216" s="184"/>
      <c r="AD216" s="185"/>
    </row>
    <row r="217" ht="30" customHeight="1" spans="1:30">
      <c r="A217" s="36">
        <v>6</v>
      </c>
      <c r="B217" s="30">
        <v>46174</v>
      </c>
      <c r="C217" s="93">
        <f t="shared" si="100"/>
        <v>0</v>
      </c>
      <c r="D217" s="94">
        <f t="shared" si="101"/>
        <v>0</v>
      </c>
      <c r="E217" s="100">
        <f t="shared" si="102"/>
        <v>0</v>
      </c>
      <c r="F217" s="182">
        <f t="shared" si="103"/>
        <v>0</v>
      </c>
      <c r="G217" s="18">
        <f t="shared" si="104"/>
        <v>0</v>
      </c>
      <c r="H217" s="183">
        <f t="shared" si="105"/>
        <v>0</v>
      </c>
      <c r="I217" s="186"/>
      <c r="K217" s="100">
        <v>6</v>
      </c>
      <c r="L217" s="30">
        <v>46174</v>
      </c>
      <c r="M217" s="80"/>
      <c r="N217" s="81"/>
      <c r="O217" s="80"/>
      <c r="P217" s="81"/>
      <c r="Q217" s="82"/>
      <c r="R217" s="83"/>
      <c r="S217" s="84">
        <f t="shared" si="96"/>
        <v>0</v>
      </c>
      <c r="T217" s="85">
        <f t="shared" si="97"/>
        <v>0</v>
      </c>
      <c r="U217" s="86"/>
      <c r="V217" s="87"/>
      <c r="W217" s="88"/>
      <c r="X217" s="87"/>
      <c r="Y217" s="89"/>
      <c r="Z217" s="90"/>
      <c r="AA217" s="91">
        <f t="shared" si="98"/>
        <v>0</v>
      </c>
      <c r="AB217" s="92">
        <f t="shared" si="99"/>
        <v>0</v>
      </c>
      <c r="AC217" s="184"/>
      <c r="AD217" s="185"/>
    </row>
    <row r="218" ht="30" customHeight="1" spans="1:30">
      <c r="A218" s="36">
        <v>7</v>
      </c>
      <c r="B218" s="30">
        <v>46204</v>
      </c>
      <c r="C218" s="93">
        <f t="shared" si="100"/>
        <v>0</v>
      </c>
      <c r="D218" s="94">
        <f t="shared" si="101"/>
        <v>0</v>
      </c>
      <c r="E218" s="100">
        <f t="shared" si="102"/>
        <v>0</v>
      </c>
      <c r="F218" s="182">
        <f t="shared" si="103"/>
        <v>0</v>
      </c>
      <c r="G218" s="18">
        <f t="shared" si="104"/>
        <v>0</v>
      </c>
      <c r="H218" s="183">
        <f t="shared" si="105"/>
        <v>0</v>
      </c>
      <c r="I218" s="186"/>
      <c r="K218" s="100">
        <v>7</v>
      </c>
      <c r="L218" s="30">
        <v>46204</v>
      </c>
      <c r="M218" s="80"/>
      <c r="N218" s="81"/>
      <c r="O218" s="82"/>
      <c r="P218" s="106"/>
      <c r="Q218" s="82"/>
      <c r="R218" s="107"/>
      <c r="S218" s="84">
        <f t="shared" si="96"/>
        <v>0</v>
      </c>
      <c r="T218" s="85">
        <f t="shared" si="97"/>
        <v>0</v>
      </c>
      <c r="U218" s="86"/>
      <c r="V218" s="87"/>
      <c r="W218" s="187"/>
      <c r="X218" s="110"/>
      <c r="Y218" s="111"/>
      <c r="Z218" s="112"/>
      <c r="AA218" s="91">
        <f t="shared" si="98"/>
        <v>0</v>
      </c>
      <c r="AB218" s="92">
        <f t="shared" si="99"/>
        <v>0</v>
      </c>
      <c r="AC218" s="184"/>
      <c r="AD218" s="185"/>
    </row>
    <row r="219" ht="30" customHeight="1" spans="1:30">
      <c r="A219" s="36">
        <v>8</v>
      </c>
      <c r="B219" s="30">
        <v>46235</v>
      </c>
      <c r="C219" s="93">
        <f t="shared" si="100"/>
        <v>0</v>
      </c>
      <c r="D219" s="94">
        <f t="shared" si="101"/>
        <v>0</v>
      </c>
      <c r="E219" s="100">
        <f t="shared" si="102"/>
        <v>0</v>
      </c>
      <c r="F219" s="182">
        <f t="shared" si="103"/>
        <v>0</v>
      </c>
      <c r="G219" s="18">
        <f t="shared" si="104"/>
        <v>0</v>
      </c>
      <c r="H219" s="183">
        <f t="shared" si="105"/>
        <v>0</v>
      </c>
      <c r="I219" s="186"/>
      <c r="K219" s="100">
        <v>8</v>
      </c>
      <c r="L219" s="30">
        <v>46235</v>
      </c>
      <c r="M219" s="82"/>
      <c r="N219" s="106"/>
      <c r="O219" s="82"/>
      <c r="P219" s="106"/>
      <c r="Q219" s="82"/>
      <c r="R219" s="107"/>
      <c r="S219" s="84">
        <f t="shared" si="96"/>
        <v>0</v>
      </c>
      <c r="T219" s="85">
        <f t="shared" si="97"/>
        <v>0</v>
      </c>
      <c r="U219" s="113"/>
      <c r="V219" s="106"/>
      <c r="W219" s="188"/>
      <c r="X219" s="106"/>
      <c r="Y219" s="114"/>
      <c r="Z219" s="115"/>
      <c r="AA219" s="91">
        <f t="shared" si="98"/>
        <v>0</v>
      </c>
      <c r="AB219" s="92">
        <f t="shared" si="99"/>
        <v>0</v>
      </c>
      <c r="AC219" s="184"/>
      <c r="AD219" s="185"/>
    </row>
    <row r="220" ht="30" customHeight="1" spans="1:30">
      <c r="A220" s="36">
        <v>9</v>
      </c>
      <c r="B220" s="30">
        <v>46266</v>
      </c>
      <c r="C220" s="93">
        <f t="shared" si="100"/>
        <v>0</v>
      </c>
      <c r="D220" s="94">
        <f t="shared" si="101"/>
        <v>0</v>
      </c>
      <c r="E220" s="100">
        <f t="shared" si="102"/>
        <v>0</v>
      </c>
      <c r="F220" s="182">
        <f t="shared" si="103"/>
        <v>0</v>
      </c>
      <c r="G220" s="18">
        <f t="shared" si="104"/>
        <v>0</v>
      </c>
      <c r="H220" s="183">
        <f t="shared" si="105"/>
        <v>0</v>
      </c>
      <c r="I220" s="161"/>
      <c r="K220" s="100">
        <v>9</v>
      </c>
      <c r="L220" s="30">
        <v>46266</v>
      </c>
      <c r="M220" s="82"/>
      <c r="N220" s="106"/>
      <c r="O220" s="82"/>
      <c r="P220" s="106"/>
      <c r="Q220" s="82"/>
      <c r="R220" s="107"/>
      <c r="S220" s="84">
        <f t="shared" si="96"/>
        <v>0</v>
      </c>
      <c r="T220" s="85">
        <f t="shared" si="97"/>
        <v>0</v>
      </c>
      <c r="U220" s="86"/>
      <c r="V220" s="87"/>
      <c r="W220" s="88"/>
      <c r="X220" s="87"/>
      <c r="Y220" s="89"/>
      <c r="Z220" s="90"/>
      <c r="AA220" s="91">
        <f t="shared" si="98"/>
        <v>0</v>
      </c>
      <c r="AB220" s="92">
        <f t="shared" si="99"/>
        <v>0</v>
      </c>
      <c r="AC220" s="184"/>
      <c r="AD220" s="185"/>
    </row>
    <row r="221" ht="30" customHeight="1" spans="1:30">
      <c r="A221" s="36">
        <v>10</v>
      </c>
      <c r="B221" s="30">
        <v>46296</v>
      </c>
      <c r="C221" s="93">
        <f t="shared" si="100"/>
        <v>0</v>
      </c>
      <c r="D221" s="94">
        <f t="shared" si="101"/>
        <v>0</v>
      </c>
      <c r="E221" s="100">
        <f t="shared" si="102"/>
        <v>0</v>
      </c>
      <c r="F221" s="182">
        <f t="shared" si="103"/>
        <v>0</v>
      </c>
      <c r="G221" s="18">
        <f t="shared" si="104"/>
        <v>0</v>
      </c>
      <c r="H221" s="183">
        <f t="shared" si="105"/>
        <v>0</v>
      </c>
      <c r="I221" s="161"/>
      <c r="K221" s="100">
        <v>10</v>
      </c>
      <c r="L221" s="30">
        <v>46296</v>
      </c>
      <c r="M221" s="80"/>
      <c r="N221" s="81"/>
      <c r="O221" s="80"/>
      <c r="P221" s="81"/>
      <c r="Q221" s="82"/>
      <c r="R221" s="107"/>
      <c r="S221" s="84">
        <f t="shared" si="96"/>
        <v>0</v>
      </c>
      <c r="T221" s="85">
        <f t="shared" si="97"/>
        <v>0</v>
      </c>
      <c r="U221" s="89"/>
      <c r="V221" s="87"/>
      <c r="W221" s="88"/>
      <c r="X221" s="87"/>
      <c r="Y221" s="89"/>
      <c r="Z221" s="90"/>
      <c r="AA221" s="91">
        <f t="shared" si="98"/>
        <v>0</v>
      </c>
      <c r="AB221" s="92">
        <f t="shared" si="99"/>
        <v>0</v>
      </c>
      <c r="AC221" s="184"/>
      <c r="AD221" s="185"/>
    </row>
    <row r="222" ht="30" customHeight="1" spans="1:30">
      <c r="A222" s="36">
        <v>11</v>
      </c>
      <c r="B222" s="30">
        <v>46327</v>
      </c>
      <c r="C222" s="93">
        <f t="shared" si="100"/>
        <v>0</v>
      </c>
      <c r="D222" s="94">
        <f t="shared" si="101"/>
        <v>0</v>
      </c>
      <c r="E222" s="100">
        <f t="shared" si="102"/>
        <v>0</v>
      </c>
      <c r="F222" s="182">
        <f t="shared" si="103"/>
        <v>0</v>
      </c>
      <c r="G222" s="18">
        <f t="shared" si="104"/>
        <v>0</v>
      </c>
      <c r="H222" s="183">
        <f t="shared" si="105"/>
        <v>0</v>
      </c>
      <c r="I222" s="161"/>
      <c r="K222" s="100">
        <v>11</v>
      </c>
      <c r="L222" s="30">
        <v>46327</v>
      </c>
      <c r="M222" s="80"/>
      <c r="N222" s="81"/>
      <c r="O222" s="80"/>
      <c r="P222" s="81"/>
      <c r="Q222" s="82"/>
      <c r="R222" s="83"/>
      <c r="S222" s="84">
        <f t="shared" si="96"/>
        <v>0</v>
      </c>
      <c r="T222" s="85">
        <f t="shared" si="97"/>
        <v>0</v>
      </c>
      <c r="U222" s="86"/>
      <c r="V222" s="87"/>
      <c r="W222" s="88"/>
      <c r="X222" s="87"/>
      <c r="Y222" s="89"/>
      <c r="Z222" s="90"/>
      <c r="AA222" s="91">
        <f t="shared" si="98"/>
        <v>0</v>
      </c>
      <c r="AB222" s="92">
        <f t="shared" si="99"/>
        <v>0</v>
      </c>
      <c r="AC222" s="184"/>
      <c r="AD222" s="185"/>
    </row>
    <row r="223" ht="30" customHeight="1" spans="1:30">
      <c r="A223" s="36">
        <v>12</v>
      </c>
      <c r="B223" s="30">
        <v>46357</v>
      </c>
      <c r="C223" s="93">
        <f t="shared" si="100"/>
        <v>0</v>
      </c>
      <c r="D223" s="94">
        <f t="shared" si="101"/>
        <v>0</v>
      </c>
      <c r="E223" s="100">
        <f t="shared" si="102"/>
        <v>0</v>
      </c>
      <c r="F223" s="182">
        <f t="shared" si="103"/>
        <v>0</v>
      </c>
      <c r="G223" s="18">
        <f t="shared" si="104"/>
        <v>0</v>
      </c>
      <c r="H223" s="183">
        <f t="shared" si="105"/>
        <v>0</v>
      </c>
      <c r="I223" s="161"/>
      <c r="K223" s="100">
        <v>12</v>
      </c>
      <c r="L223" s="30">
        <v>46357</v>
      </c>
      <c r="M223" s="80"/>
      <c r="N223" s="81"/>
      <c r="O223" s="80"/>
      <c r="P223" s="81"/>
      <c r="Q223" s="82"/>
      <c r="R223" s="83"/>
      <c r="S223" s="84">
        <f t="shared" si="96"/>
        <v>0</v>
      </c>
      <c r="T223" s="85">
        <f t="shared" si="97"/>
        <v>0</v>
      </c>
      <c r="U223" s="86"/>
      <c r="V223" s="87"/>
      <c r="W223" s="88"/>
      <c r="X223" s="87"/>
      <c r="Y223" s="89"/>
      <c r="Z223" s="90"/>
      <c r="AA223" s="91">
        <f t="shared" si="98"/>
        <v>0</v>
      </c>
      <c r="AB223" s="92">
        <f t="shared" si="99"/>
        <v>0</v>
      </c>
      <c r="AC223" s="184"/>
      <c r="AD223" s="185"/>
    </row>
    <row r="224" ht="30" customHeight="1" spans="1:30">
      <c r="A224" s="56"/>
      <c r="B224" s="118" t="s">
        <v>25</v>
      </c>
      <c r="C224" s="132">
        <f t="shared" ref="C224:H224" si="106">SUM(C212:C223)</f>
        <v>1923</v>
      </c>
      <c r="D224" s="133">
        <f t="shared" si="106"/>
        <v>58968.3</v>
      </c>
      <c r="E224" s="16">
        <f t="shared" si="106"/>
        <v>3186</v>
      </c>
      <c r="F224" s="134">
        <f t="shared" si="106"/>
        <v>100321.15</v>
      </c>
      <c r="G224" s="16">
        <f t="shared" si="106"/>
        <v>486</v>
      </c>
      <c r="H224" s="122">
        <f t="shared" si="106"/>
        <v>15290.4</v>
      </c>
      <c r="I224" s="163"/>
      <c r="K224" s="16"/>
      <c r="L224" s="17" t="s">
        <v>25</v>
      </c>
      <c r="M224" s="118">
        <f t="shared" ref="M224:AB224" si="107">SUM(M212:M223)</f>
        <v>0</v>
      </c>
      <c r="N224" s="119">
        <f t="shared" si="107"/>
        <v>0</v>
      </c>
      <c r="O224" s="120">
        <f t="shared" si="107"/>
        <v>0</v>
      </c>
      <c r="P224" s="119">
        <f t="shared" si="107"/>
        <v>0</v>
      </c>
      <c r="Q224" s="121">
        <f t="shared" si="107"/>
        <v>0</v>
      </c>
      <c r="R224" s="122">
        <f t="shared" si="107"/>
        <v>0</v>
      </c>
      <c r="S224" s="123">
        <f t="shared" si="107"/>
        <v>0</v>
      </c>
      <c r="T224" s="124">
        <f t="shared" si="107"/>
        <v>0</v>
      </c>
      <c r="U224" s="125">
        <f t="shared" si="107"/>
        <v>0</v>
      </c>
      <c r="V224" s="126">
        <f t="shared" si="107"/>
        <v>0</v>
      </c>
      <c r="W224" s="127">
        <f t="shared" si="107"/>
        <v>0</v>
      </c>
      <c r="X224" s="126">
        <f t="shared" si="107"/>
        <v>0</v>
      </c>
      <c r="Y224" s="128">
        <f t="shared" si="107"/>
        <v>0</v>
      </c>
      <c r="Z224" s="129">
        <f t="shared" si="107"/>
        <v>0</v>
      </c>
      <c r="AA224" s="130">
        <f t="shared" si="107"/>
        <v>0</v>
      </c>
      <c r="AB224" s="131">
        <f t="shared" si="107"/>
        <v>0</v>
      </c>
      <c r="AC224" s="184"/>
      <c r="AD224" s="185"/>
    </row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</sheetData>
  <mergeCells count="212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I209"/>
    <mergeCell ref="K209:AD209"/>
    <mergeCell ref="C210:D210"/>
    <mergeCell ref="E210:F210"/>
    <mergeCell ref="G210:H210"/>
    <mergeCell ref="M210:N210"/>
    <mergeCell ref="O210:P210"/>
    <mergeCell ref="Q210:R210"/>
    <mergeCell ref="S210:T210"/>
    <mergeCell ref="U210:V210"/>
    <mergeCell ref="W210:X210"/>
    <mergeCell ref="Y210:Z210"/>
    <mergeCell ref="AA210:AB210"/>
    <mergeCell ref="AC210:AD21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I210:I211"/>
    <mergeCell ref="K210:K211"/>
    <mergeCell ref="L210:L211"/>
    <mergeCell ref="Y130:Y131"/>
    <mergeCell ref="Y146:Y147"/>
    <mergeCell ref="Y194:Y195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2026-02-01T12:54:56Z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D302C1C2543C4C889163716E0F0D2962_13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